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U:\rlbnas1_rlb_txs\COL\Reporting\ATT - AustrianTransparencyTemplate\20240930\"/>
    </mc:Choice>
  </mc:AlternateContent>
  <xr:revisionPtr revIDLastSave="0" documentId="13_ncr:1_{841C3A6D-55F5-4F1F-AE6D-BC8981466B52}" xr6:coauthVersionLast="47" xr6:coauthVersionMax="47" xr10:uidLastSave="{00000000-0000-0000-0000-000000000000}"/>
  <bookViews>
    <workbookView xWindow="-120" yWindow="-120" windowWidth="29040" windowHeight="176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_xlnm._FilterDatabase" localSheetId="5" hidden="1">'D1. Bond List'!$A$3:$I$93</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1" i="8" l="1"/>
  <c r="C45" i="8"/>
  <c r="G45" i="8" s="1"/>
  <c r="D308" i="9" l="1"/>
  <c r="G314" i="9" s="1"/>
  <c r="C308" i="9"/>
  <c r="F311" i="9" s="1"/>
  <c r="D330" i="9"/>
  <c r="G336" i="9" s="1"/>
  <c r="C330" i="9"/>
  <c r="F333" i="9" s="1"/>
  <c r="F301" i="9" l="1"/>
  <c r="G303" i="9"/>
  <c r="F302" i="9"/>
  <c r="G304" i="9"/>
  <c r="F306" i="9"/>
  <c r="G305" i="9"/>
  <c r="F312" i="9"/>
  <c r="G310" i="9"/>
  <c r="F307" i="9"/>
  <c r="G309" i="9"/>
  <c r="F300" i="9"/>
  <c r="F313" i="9"/>
  <c r="G311" i="9"/>
  <c r="F303" i="9"/>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F308" i="9" l="1"/>
  <c r="G308" i="9"/>
  <c r="G330" i="9"/>
  <c r="F330" i="9"/>
  <c r="D207" i="9" l="1"/>
  <c r="G209" i="9" s="1"/>
  <c r="C207" i="9"/>
  <c r="F212" i="9" s="1"/>
  <c r="D229" i="9"/>
  <c r="G233" i="9" s="1"/>
  <c r="C229" i="9"/>
  <c r="F235" i="9" s="1"/>
  <c r="F201" i="9" l="1"/>
  <c r="F208" i="9"/>
  <c r="F202" i="9"/>
  <c r="F213" i="9"/>
  <c r="G206" i="9"/>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G207" i="9" l="1"/>
  <c r="F207" i="9"/>
  <c r="G229" i="9"/>
  <c r="F229" i="9"/>
  <c r="F219" i="8"/>
  <c r="F218" i="8"/>
  <c r="F217" i="8"/>
  <c r="C220" i="8" l="1"/>
  <c r="C58" i="8" l="1"/>
  <c r="C167" i="8" l="1"/>
  <c r="D167" i="8"/>
  <c r="F53" i="8"/>
  <c r="D295" i="9"/>
  <c r="G276" i="9" s="1"/>
  <c r="C295" i="9"/>
  <c r="D194" i="9"/>
  <c r="G171" i="9" s="1"/>
  <c r="C194" i="9"/>
  <c r="F170" i="9" s="1"/>
  <c r="C100" i="8"/>
  <c r="F97" i="8" l="1"/>
  <c r="F98" i="8"/>
  <c r="F276" i="9"/>
  <c r="F273" i="9"/>
  <c r="F173" i="9"/>
  <c r="G170" i="9"/>
  <c r="F271" i="9"/>
  <c r="F99" i="8"/>
  <c r="G173" i="9"/>
  <c r="F96" i="8"/>
  <c r="G272" i="9"/>
  <c r="G275" i="9"/>
  <c r="G274"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0" i="8" s="1"/>
  <c r="F74" i="8" l="1"/>
  <c r="F13" i="9"/>
  <c r="F12" i="9"/>
  <c r="F76" i="8"/>
  <c r="F80" i="8"/>
  <c r="G164" i="8"/>
  <c r="F94" i="8"/>
  <c r="F93" i="8"/>
  <c r="F73" i="8"/>
  <c r="F78" i="8"/>
  <c r="F72" i="8"/>
  <c r="F79" i="8"/>
  <c r="F165" i="8"/>
  <c r="F82" i="8"/>
  <c r="F14" i="9"/>
  <c r="F71" i="8"/>
  <c r="F75" i="8"/>
  <c r="F95" i="8"/>
  <c r="F100" i="8" l="1"/>
  <c r="F15" i="9"/>
  <c r="F77" i="8"/>
  <c r="G293" i="9" l="1"/>
  <c r="F294"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F221" i="8"/>
  <c r="C208" i="8"/>
  <c r="F207" i="8" s="1"/>
  <c r="C179" i="8"/>
  <c r="F176" i="8" s="1"/>
  <c r="F166" i="8"/>
  <c r="G141" i="8"/>
  <c r="F160" i="8"/>
  <c r="G135" i="8"/>
  <c r="F136" i="8"/>
  <c r="G125" i="8"/>
  <c r="D100" i="8"/>
  <c r="G109" i="8" s="1"/>
  <c r="D77" i="8"/>
  <c r="G82" i="8" s="1"/>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F58" i="8" l="1"/>
  <c r="G77" i="8"/>
  <c r="F220" i="8"/>
  <c r="G100" i="8"/>
  <c r="F295" i="9"/>
  <c r="G295" i="9"/>
  <c r="F194" i="9"/>
  <c r="G194" i="9"/>
  <c r="G127" i="8"/>
  <c r="F127" i="8"/>
  <c r="F153" i="8"/>
  <c r="G153" i="8"/>
  <c r="F167" i="8"/>
  <c r="G167" i="8"/>
  <c r="F179" i="8"/>
  <c r="F208" i="8"/>
</calcChain>
</file>

<file path=xl/sharedStrings.xml><?xml version="1.0" encoding="utf-8"?>
<sst xmlns="http://schemas.openxmlformats.org/spreadsheetml/2006/main" count="1977" uniqueCount="1176">
  <si>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</si>
  <si>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</si>
  <si>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</si>
  <si>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</si>
  <si>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</si>
  <si>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</si>
  <si>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</si>
  <si>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</si>
  <si>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</si>
  <si>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</si>
  <si>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</si>
  <si>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</si>
  <si>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</si>
  <si>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</si>
  <si>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</si>
  <si>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</si>
  <si>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</si>
  <si>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</si>
  <si>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</si>
  <si>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</si>
  <si>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</si>
  <si>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</si>
  <si>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</si>
  <si>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</si>
  <si>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</si>
  <si>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</si>
  <si>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</si>
  <si>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</si>
  <si>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</si>
  <si>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</si>
  <si>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</si>
  <si>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</si>
  <si>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</si>
  <si>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</si>
  <si>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</si>
  <si>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</si>
  <si>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</si>
  <si>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</si>
  <si>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</si>
  <si>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</si>
  <si>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</si>
  <si>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</si>
  <si>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</si>
  <si>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</si>
  <si>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</si>
  <si>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</si>
  <si>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</si>
  <si>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</si>
  <si>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</si>
  <si>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</si>
  <si>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</si>
  <si>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</si>
  <si>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</si>
  <si>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</si>
  <si>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</si>
  <si>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</si>
  <si>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</si>
  <si>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</si>
  <si>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</si>
  <si>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</si>
  <si>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</si>
  <si>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</si>
  <si>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</si>
  <si>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</si>
  <si>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</si>
  <si>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</si>
  <si>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</si>
  <si>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</si>
  <si>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</si>
  <si>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</si>
  <si>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</si>
  <si>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</si>
  <si>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</si>
  <si>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</si>
  <si>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</si>
  <si>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</si>
  <si>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</si>
  <si>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</si>
  <si>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</si>
  <si>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</si>
  <si>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</si>
  <si>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</si>
  <si>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</si>
  <si>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</si>
  <si>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</si>
  <si>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</si>
  <si>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</si>
  <si>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</si>
  <si>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</si>
  <si>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</si>
  <si>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</si>
  <si>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</si>
  <si>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</si>
  <si>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</si>
  <si>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</si>
  <si>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</si>
  <si>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</si>
  <si>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</si>
  <si>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</si>
  <si>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</si>
  <si>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</si>
  <si>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</si>
  <si>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</si>
  <si>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</si>
  <si>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</si>
  <si>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</si>
  <si>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</si>
  <si>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</si>
  <si>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</si>
  <si>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</si>
  <si>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</si>
  <si>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</si>
  <si>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</si>
  <si>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</si>
  <si>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</si>
  <si>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</si>
  <si>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</si>
  <si>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</si>
  <si>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</si>
  <si>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</si>
  <si>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</si>
  <si>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</si>
  <si>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</si>
  <si>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</si>
  <si>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</si>
  <si>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</si>
  <si>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</si>
  <si>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</si>
  <si>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</si>
  <si>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</si>
  <si>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</si>
  <si>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</si>
  <si>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</si>
  <si>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</si>
  <si>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</si>
  <si>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</si>
  <si>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</si>
  <si>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</si>
  <si>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</si>
  <si>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</si>
  <si>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</si>
  <si>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</si>
  <si>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</si>
  <si>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</si>
  <si>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</si>
  <si>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</si>
  <si>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</si>
  <si>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</si>
  <si>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</si>
  <si>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</si>
  <si>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</si>
  <si>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</si>
  <si>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</si>
  <si>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</si>
  <si>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</si>
  <si>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</si>
  <si>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</si>
  <si>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</si>
  <si>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</si>
  <si>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</si>
  <si>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</si>
  <si>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</si>
  <si>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</si>
  <si>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</si>
  <si>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</si>
  <si>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</si>
  <si>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</si>
  <si>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</si>
  <si>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</si>
  <si>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</si>
  <si>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</si>
  <si>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</si>
  <si>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</si>
  <si>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</si>
  <si>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</si>
  <si>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</si>
  <si>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</si>
  <si>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</si>
  <si>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</si>
  <si>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</si>
  <si>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</si>
  <si>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</si>
  <si>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</si>
  <si>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</si>
  <si>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</si>
  <si>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</si>
  <si>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</si>
  <si>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</si>
  <si>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</si>
  <si>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</si>
  <si>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</si>
  <si>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</si>
  <si>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</si>
  <si>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</si>
  <si>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</si>
  <si>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</si>
  <si>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</si>
  <si>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</si>
  <si>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</si>
  <si>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</si>
  <si>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</si>
  <si>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</si>
  <si>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</si>
  <si>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</si>
  <si>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</si>
  <si>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</si>
  <si>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</si>
  <si>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</si>
  <si>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</si>
  <si>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</si>
  <si>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</si>
  <si>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</si>
  <si>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</si>
  <si>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</si>
  <si>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</si>
  <si>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</si>
  <si>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</si>
  <si>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</si>
  <si>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</si>
  <si>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</si>
  <si>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</si>
  <si>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</si>
  <si>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</si>
  <si>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</si>
  <si>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</si>
  <si>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</si>
  <si>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</si>
  <si>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</si>
  <si>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</si>
  <si>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</si>
  <si>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</si>
  <si>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</si>
  <si>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</si>
  <si>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</si>
  <si>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</si>
  <si>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</si>
  <si>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</si>
  <si>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</si>
  <si>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</si>
  <si>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</si>
  <si>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</si>
  <si>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</si>
  <si>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</si>
  <si>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</si>
  <si>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</si>
  <si>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</si>
  <si>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</si>
  <si>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</si>
  <si>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</si>
  <si>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</si>
  <si>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</si>
  <si>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</si>
  <si>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</si>
  <si>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</si>
  <si>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</si>
  <si>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</si>
  <si>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</si>
  <si>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</si>
  <si>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</si>
  <si>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</si>
  <si>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</si>
  <si>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</si>
  <si>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</si>
  <si>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</si>
  <si>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</si>
  <si>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</si>
  <si>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</si>
  <si>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</si>
  <si>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</si>
  <si>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</si>
  <si>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</si>
  <si>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</si>
  <si>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</si>
  <si>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</si>
  <si>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</si>
  <si>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</si>
  <si>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</si>
  <si>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</si>
  <si>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</si>
  <si>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</si>
  <si>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</si>
  <si>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</si>
  <si>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</si>
  <si>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</si>
  <si>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</si>
  <si>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</si>
  <si>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</si>
  <si>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</si>
  <si>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</si>
  <si>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</si>
  <si>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</si>
  <si>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</si>
  <si>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</si>
  <si>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</si>
  <si>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</si>
  <si>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</si>
  <si>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</si>
  <si>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</si>
  <si>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</si>
  <si>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</si>
  <si>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</si>
  <si>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</si>
  <si>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</si>
  <si>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</si>
  <si>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</si>
  <si>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</si>
  <si>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</si>
  <si>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</si>
  <si>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</si>
  <si>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</si>
  <si>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</si>
  <si>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</si>
  <si>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</si>
  <si>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</si>
  <si>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</si>
  <si>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</si>
  <si>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</si>
  <si>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</si>
  <si>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</si>
  <si>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</si>
  <si>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</si>
  <si>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</si>
  <si>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</si>
  <si>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</si>
  <si>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</si>
  <si>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</si>
  <si>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</si>
  <si>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</si>
  <si>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</si>
  <si>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</si>
  <si>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</si>
  <si>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</si>
  <si>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</si>
  <si>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</si>
  <si>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</si>
  <si>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</si>
  <si>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</si>
  <si>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</si>
  <si>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</si>
  <si>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</si>
  <si>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</si>
  <si>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</si>
  <si>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</si>
  <si>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</si>
  <si>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</si>
  <si>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</si>
  <si>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</si>
  <si>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</si>
  <si>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</si>
  <si>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</si>
  <si>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</si>
  <si>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</si>
  <si>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</si>
  <si>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</si>
  <si>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</si>
  <si>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</si>
  <si>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</si>
  <si>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</si>
  <si>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</si>
  <si>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</si>
  <si>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</si>
  <si>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</si>
  <si>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</si>
  <si>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</si>
  <si>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</si>
  <si>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</si>
  <si>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</si>
  <si>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</si>
  <si>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</si>
  <si>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</si>
  <si>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</si>
  <si>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</si>
  <si>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</si>
  <si>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</si>
  <si>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</si>
  <si>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</si>
  <si>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</si>
  <si>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</si>
  <si>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</si>
  <si>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</si>
  <si>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</si>
  <si>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</si>
  <si>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</si>
  <si>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</si>
  <si>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</si>
  <si>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</si>
  <si>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</si>
  <si>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</si>
  <si>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</si>
  <si>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</si>
  <si>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</si>
  <si>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</si>
  <si>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</si>
  <si>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</si>
  <si>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</si>
  <si>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</si>
  <si>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</si>
  <si>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</si>
  <si>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</si>
  <si>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</si>
  <si>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</si>
  <si>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</si>
  <si>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</si>
  <si>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</si>
  <si>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</si>
  <si>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</si>
  <si>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</si>
  <si>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</si>
  <si>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</si>
  <si>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</si>
  <si>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</si>
  <si>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</si>
  <si>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</si>
  <si>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</si>
  <si>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</si>
  <si>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</si>
  <si>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</si>
  <si>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</si>
  <si>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</si>
  <si>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</si>
  <si>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</si>
  <si>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</si>
  <si>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</si>
  <si>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</si>
  <si>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</si>
  <si>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</si>
  <si>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</si>
  <si>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</si>
  <si>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</si>
  <si>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</si>
  <si>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</si>
  <si>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</si>
  <si>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</si>
  <si>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</si>
  <si>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</si>
  <si>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</si>
  <si>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</si>
  <si>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</si>
  <si>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</si>
  <si>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</si>
  <si>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</si>
  <si>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</si>
  <si>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</si>
  <si>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</si>
  <si>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</si>
  <si>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</si>
  <si>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</si>
  <si>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</si>
  <si>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</si>
  <si>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</si>
  <si>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</si>
  <si>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</si>
  <si>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</si>
  <si>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</si>
  <si>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</si>
  <si>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</si>
  <si>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</si>
  <si>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</si>
  <si>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</si>
  <si>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</si>
  <si>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</si>
  <si>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</si>
  <si>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</si>
  <si>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</si>
  <si>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</si>
  <si>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</si>
  <si>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</si>
  <si>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</si>
  <si>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</si>
  <si>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</si>
  <si>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</si>
  <si>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</si>
  <si>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</si>
  <si>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</si>
  <si>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</si>
  <si>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</si>
  <si>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</si>
  <si>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</si>
  <si>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</si>
  <si>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</si>
  <si>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</si>
  <si>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</si>
  <si>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</si>
  <si>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</si>
  <si>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</si>
  <si>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</si>
  <si>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</si>
  <si>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</si>
  <si>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</si>
  <si>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</si>
  <si>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</si>
  <si>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</si>
  <si>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</si>
  <si>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</si>
  <si>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</si>
  <si>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</si>
  <si>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</si>
  <si>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</si>
  <si>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</si>
  <si>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</si>
  <si>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</si>
  <si>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</si>
  <si>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</si>
  <si>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</si>
  <si>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</si>
  <si>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</si>
  <si>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</si>
  <si>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</si>
  <si>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</si>
  <si>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</si>
  <si>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</si>
  <si>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</si>
  <si>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</si>
  <si>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</si>
  <si>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</si>
  <si>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</si>
  <si>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</si>
  <si>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</si>
  <si>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</si>
  <si>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</si>
  <si>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</si>
  <si>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</si>
  <si>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</si>
  <si>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</si>
  <si>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</si>
  <si>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</si>
  <si>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</si>
  <si>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</si>
  <si>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</si>
  <si>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</si>
  <si>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</si>
  <si>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</si>
  <si>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</si>
  <si>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</si>
  <si>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</si>
  <si>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</si>
  <si>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</si>
  <si>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</si>
  <si>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</si>
  <si>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</si>
  <si>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</si>
  <si>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</si>
  <si>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</si>
  <si>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</si>
  <si>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</si>
  <si>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</si>
  <si>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</si>
  <si>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</si>
  <si>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</si>
  <si>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</si>
  <si>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</si>
  <si>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</si>
  <si>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</si>
  <si>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</si>
  <si>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</si>
  <si>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</si>
  <si>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</si>
  <si>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</si>
  <si>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</si>
  <si>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</si>
  <si>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</si>
  <si>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</si>
  <si>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</si>
  <si>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</si>
  <si>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</si>
  <si>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</si>
  <si>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</si>
  <si>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</si>
  <si>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</si>
  <si>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</si>
  <si>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</si>
  <si>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</si>
  <si>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</si>
  <si>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</si>
  <si>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</si>
  <si>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</si>
  <si>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</si>
  <si>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</si>
  <si>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</si>
  <si>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</si>
  <si>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</si>
  <si>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</si>
  <si>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</si>
  <si>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</si>
  <si>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</si>
  <si>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</si>
  <si>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</si>
  <si>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</si>
  <si>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</si>
  <si>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</si>
  <si>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</si>
  <si>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</si>
  <si>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</si>
  <si>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</si>
  <si>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</si>
  <si>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</si>
  <si>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</si>
  <si>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</si>
  <si>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</si>
  <si>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</si>
  <si>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</si>
  <si>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</si>
  <si>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</si>
  <si>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</si>
  <si>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</si>
  <si>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</si>
  <si>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</si>
  <si>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</si>
  <si>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</si>
  <si>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</si>
  <si>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</si>
  <si>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</si>
  <si>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</si>
  <si>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</si>
  <si>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</si>
  <si>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</si>
  <si>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</si>
  <si>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</si>
  <si>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</si>
  <si>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</si>
  <si>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</si>
  <si>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</si>
  <si>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</si>
  <si>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</si>
  <si>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</si>
  <si>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</si>
  <si>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</si>
  <si>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</si>
  <si>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</si>
  <si>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</si>
  <si>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</si>
  <si>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</si>
  <si>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</si>
  <si>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</si>
  <si>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</si>
  <si>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</si>
  <si>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</si>
  <si>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</si>
  <si>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</si>
  <si>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</si>
  <si>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</si>
  <si>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</si>
  <si>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</si>
  <si>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</si>
  <si>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</si>
  <si>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</si>
  <si>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</si>
  <si>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</si>
  <si>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</si>
  <si>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</si>
  <si>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</si>
  <si>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</si>
  <si>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</si>
  <si>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</si>
  <si>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</si>
  <si>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</si>
  <si>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</si>
  <si>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</si>
  <si>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</si>
  <si>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</si>
  <si>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</si>
  <si>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</si>
  <si>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</si>
  <si>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</si>
  <si>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</si>
  <si>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</si>
  <si>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</si>
  <si>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</si>
  <si>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</si>
  <si>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</si>
  <si>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</si>
  <si>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</si>
  <si>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</si>
  <si>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</si>
  <si>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</si>
  <si>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</si>
  <si>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</si>
  <si>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</si>
  <si>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</si>
  <si>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</si>
  <si>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</si>
  <si>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</si>
  <si>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</si>
  <si>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</si>
  <si>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</si>
  <si>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</si>
  <si>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</si>
  <si>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</si>
  <si>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</si>
  <si>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</si>
  <si>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</si>
  <si>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</si>
  <si>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</si>
  <si>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</si>
  <si>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</si>
  <si>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</si>
  <si>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</si>
  <si>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</si>
  <si>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</si>
  <si>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</si>
  <si>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</si>
  <si>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</si>
  <si>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</si>
  <si>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</si>
  <si>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</si>
  <si>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</si>
  <si>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</si>
  <si>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</si>
  <si>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</si>
  <si>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</si>
  <si>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</si>
  <si>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</si>
  <si>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</si>
  <si>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</si>
  <si>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</si>
  <si>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</si>
  <si>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</si>
  <si>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</si>
  <si>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</si>
  <si>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</si>
  <si>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</si>
  <si>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</si>
  <si>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</si>
  <si>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</si>
  <si>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</si>
  <si>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</si>
  <si>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</si>
  <si>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</si>
  <si>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</si>
  <si>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</si>
  <si>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</si>
  <si>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</si>
  <si>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</si>
  <si>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</si>
  <si>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</si>
  <si>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</si>
  <si>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</si>
  <si>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</si>
  <si>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</si>
  <si>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</si>
  <si>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</si>
  <si>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</si>
  <si>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</si>
  <si>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</si>
  <si>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</si>
  <si>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</si>
  <si>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</si>
  <si>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</si>
  <si>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</si>
  <si>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</si>
  <si>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</si>
  <si>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</si>
  <si>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</si>
  <si>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</si>
  <si>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</si>
  <si>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</si>
  <si>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</si>
  <si>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</si>
  <si>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</si>
  <si>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</si>
  <si>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</si>
  <si>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</si>
  <si>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</si>
  <si>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</si>
  <si>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</si>
  <si>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</si>
  <si>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</si>
  <si>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</si>
  <si>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</si>
  <si>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</si>
  <si>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</si>
  <si>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</si>
  <si>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</si>
  <si>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</si>
  <si>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</si>
  <si>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</si>
  <si>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</si>
  <si>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</si>
  <si>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</si>
  <si>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</si>
  <si>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</si>
  <si>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</si>
  <si>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</si>
  <si>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</si>
  <si>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</si>
  <si>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</si>
  <si>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</si>
  <si>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</si>
  <si>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</si>
  <si>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</si>
  <si>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</si>
  <si>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</si>
  <si>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</si>
  <si>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</si>
  <si>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</si>
  <si>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</si>
  <si>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</si>
  <si>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</si>
  <si>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</si>
  <si>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</si>
  <si>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</si>
  <si>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</si>
  <si>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</si>
  <si>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</si>
  <si>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</si>
  <si>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</si>
  <si>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</si>
  <si>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</si>
  <si>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</si>
  <si>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</si>
  <si>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</si>
  <si>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</si>
  <si>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</si>
  <si>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</si>
  <si>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</si>
  <si>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</si>
  <si>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</si>
  <si>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</si>
  <si>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</si>
  <si>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</si>
  <si>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</si>
  <si>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</si>
  <si>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</si>
  <si>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</si>
  <si>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</si>
  <si>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</si>
  <si>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</si>
  <si>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</si>
  <si>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</si>
  <si>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</si>
  <si>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</si>
  <si>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</si>
  <si>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</si>
  <si>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</si>
  <si>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</si>
  <si>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</si>
  <si>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</si>
  <si>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</si>
  <si>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</si>
  <si>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</si>
  <si>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</si>
  <si>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</si>
  <si>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</si>
  <si>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</si>
  <si>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</si>
  <si>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</si>
  <si>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</si>
  <si>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</si>
  <si>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</si>
  <si>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</si>
  <si>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</si>
  <si>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</si>
  <si>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</si>
  <si>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</si>
  <si>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</si>
  <si>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</si>
  <si>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</si>
  <si>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</si>
  <si>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</si>
  <si>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</si>
  <si>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</si>
  <si>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</si>
  <si>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</si>
  <si>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</si>
  <si>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</si>
  <si>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</si>
  <si>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</si>
  <si>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</si>
  <si>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</si>
  <si>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</si>
  <si>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</si>
  <si>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</si>
  <si>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</si>
  <si>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</si>
  <si>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</si>
  <si>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</si>
  <si>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</si>
  <si>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</si>
  <si>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</si>
  <si>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</si>
  <si>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</si>
  <si>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</si>
  <si>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</si>
  <si>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</si>
  <si>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</si>
  <si>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</si>
  <si>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</si>
  <si>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</si>
  <si>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</si>
  <si>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</si>
  <si>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</si>
  <si>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</si>
  <si>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</si>
  <si>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</si>
  <si>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</si>
  <si>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</si>
  <si>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</si>
  <si>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</si>
  <si>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</si>
  <si>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</si>
  <si>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</si>
  <si>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</si>
  <si>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</si>
  <si>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</si>
  <si>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</si>
  <si>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</si>
  <si>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</si>
  <si>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</si>
  <si>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</si>
  <si>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</si>
  <si>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</si>
  <si>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</si>
  <si>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</si>
  <si>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</si>
  <si>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</si>
  <si>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</si>
  <si>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</si>
  <si>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</si>
  <si>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</si>
  <si>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</si>
  <si>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</si>
  <si>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</si>
  <si>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</si>
  <si>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</si>
  <si>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</si>
  <si>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</si>
  <si>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</si>
  <si>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</si>
  <si>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</si>
  <si>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</si>
  <si>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</si>
  <si>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</si>
  <si>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</si>
  <si>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</si>
  <si>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</si>
  <si>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</si>
  <si>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</si>
  <si>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</si>
  <si>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</si>
  <si>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</si>
  <si>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</si>
  <si>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</si>
  <si>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</si>
  <si>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</si>
  <si>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</si>
  <si>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</si>
  <si>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</si>
  <si>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</si>
  <si>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</si>
  <si>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</si>
  <si>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</si>
  <si>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</si>
  <si>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</si>
  <si>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</si>
  <si>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</si>
  <si>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</si>
  <si>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</si>
  <si>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</si>
  <si>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</si>
  <si>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</si>
  <si>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</si>
  <si>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</si>
  <si>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</si>
  <si>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</si>
  <si>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</si>
  <si>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</si>
  <si>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</si>
  <si>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</si>
  <si>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</si>
  <si>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</si>
  <si>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</si>
  <si>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</si>
  <si>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</si>
  <si>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</si>
  <si>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</si>
  <si>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</si>
  <si>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</si>
  <si>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</si>
  <si>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</si>
  <si>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</si>
  <si>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</si>
  <si>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</si>
  <si>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</si>
  <si>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</si>
  <si>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</si>
  <si>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</si>
  <si>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</si>
  <si>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</si>
  <si>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</si>
  <si>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</si>
  <si>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</si>
  <si>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</si>
  <si>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</si>
  <si>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</si>
  <si>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</si>
  <si>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</si>
  <si>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</si>
  <si>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</si>
  <si>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</si>
  <si>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</si>
  <si>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</si>
  <si>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QOXDBA031172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</si>
  <si>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</si>
  <si>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</si>
  <si>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</si>
  <si>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</si>
  <si>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</si>
  <si>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</si>
  <si>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</si>
  <si>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</si>
  <si>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</si>
  <si>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</si>
  <si>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</si>
  <si>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</si>
  <si>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</si>
  <si>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</si>
  <si>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</si>
  <si>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</si>
  <si>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</si>
  <si>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</si>
  <si>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</si>
  <si>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</si>
  <si>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</si>
  <si>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</si>
  <si>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</si>
  <si>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</si>
  <si>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</si>
  <si>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</si>
  <si>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</si>
  <si>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</si>
  <si>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</si>
  <si>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</si>
  <si>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</si>
  <si>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</si>
  <si>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</si>
  <si>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</si>
  <si>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</si>
  <si>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</si>
  <si>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</si>
  <si>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AT000B022942</t>
  </si>
  <si>
    <t>AT000B022132</t>
  </si>
  <si>
    <t>AT000B023247</t>
  </si>
  <si>
    <t>AT000B022876</t>
  </si>
  <si>
    <t>AT000B023262</t>
  </si>
  <si>
    <t>AT000B022819</t>
  </si>
  <si>
    <t>AT000B023015</t>
  </si>
  <si>
    <t>AT000B022736</t>
  </si>
  <si>
    <t>AT000B022934</t>
  </si>
  <si>
    <t>AT000B023114</t>
  </si>
  <si>
    <t>AT000B022207</t>
  </si>
  <si>
    <t>AT000B022496</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</si>
  <si>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</si>
  <si>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</si>
  <si>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</si>
  <si>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</si>
  <si>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</si>
  <si>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</si>
  <si>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</si>
  <si>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</si>
  <si>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</si>
  <si>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</si>
  <si>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</si>
  <si>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</si>
  <si>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</si>
  <si>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</si>
  <si>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</si>
  <si>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</si>
  <si>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</si>
  <si>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</si>
  <si>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</si>
  <si>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</si>
  <si>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</si>
  <si>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</si>
  <si>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</si>
  <si>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</si>
  <si>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</si>
  <si>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</si>
  <si>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</si>
  <si>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</si>
  <si>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</si>
  <si>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</si>
  <si>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</si>
  <si>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</si>
  <si>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</si>
  <si>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</si>
  <si>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</si>
  <si>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</si>
  <si>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</si>
  <si>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</si>
  <si>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</si>
  <si>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</si>
  <si>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</si>
  <si>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</si>
  <si>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</si>
  <si>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</si>
  <si>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</si>
  <si>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</si>
  <si>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</si>
  <si>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</si>
  <si>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</si>
  <si>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</si>
  <si>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</si>
  <si>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</si>
  <si>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</si>
  <si>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</si>
  <si>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</si>
  <si>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</si>
  <si>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</si>
  <si>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</si>
  <si>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</si>
  <si>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</si>
  <si>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</si>
  <si>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</si>
  <si>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</si>
  <si>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</si>
  <si>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</si>
  <si>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</si>
  <si>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</si>
  <si>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</si>
  <si>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</si>
  <si>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</si>
  <si>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</si>
  <si>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</si>
  <si>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</si>
  <si>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</si>
  <si>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</si>
  <si>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</si>
  <si>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</si>
  <si>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</si>
  <si>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</si>
  <si>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</si>
  <si>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</si>
  <si>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</si>
  <si>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</si>
  <si>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</si>
  <si>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</si>
  <si>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</si>
  <si>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</si>
  <si>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</si>
  <si>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</si>
  <si>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</si>
  <si>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</si>
  <si>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</si>
  <si>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</si>
  <si>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</si>
  <si>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</si>
  <si>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</si>
  <si>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</si>
  <si>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</si>
  <si>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</si>
  <si>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</si>
  <si>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</si>
  <si>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</si>
  <si>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</si>
  <si>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</si>
  <si>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</si>
  <si>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</si>
  <si>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</si>
  <si>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</si>
  <si>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</si>
  <si>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</si>
  <si>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</si>
  <si>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</si>
  <si>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AT0000A3AJL2</t>
  </si>
  <si>
    <t>AT0000A3AVT0</t>
  </si>
  <si>
    <t>QOXDBA052855</t>
  </si>
  <si>
    <t>AT0000A3CY18</t>
  </si>
  <si>
    <t>Currency</t>
  </si>
  <si>
    <t>N</t>
  </si>
  <si>
    <t>Respond according to the terms of the bond. Probably according to Austrian Pfandbrief Act (§ 39 Abs 1, § 22) maturity extension may occur in case of insolvency.</t>
  </si>
  <si>
    <t>Maturity Extention Triggers
'Soft Bullet = N</t>
  </si>
  <si>
    <t>Soft Bullet (OHG.3.1)</t>
  </si>
  <si>
    <t>12 Harmonised Glossary - HG.1.7</t>
  </si>
  <si>
    <t>12 Harmonised Glossary - OHG.3.1</t>
  </si>
  <si>
    <t>Cut-off Date: 30/09/2024</t>
  </si>
  <si>
    <t>Reporting Date: 08/10/2024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</si>
</sst>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dd/mm/yyyy;@"/>
    <numFmt numFmtId="172" formatCode="0.000"/>
    <numFmt numFmtId="173"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
      <sz val="10"/>
      <color indexed="8"/>
      <name val="Arial"/>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1" fontId="0" fillId="0" borderId="0" xfId="0" applyNumberFormat="1"/>
    <xf numFmtId="171" fontId="16" fillId="3" borderId="0" xfId="0" quotePrefix="1" applyNumberFormat="1" applyFont="1" applyFill="1" applyAlignment="1">
      <alignment horizontal="center" vertical="center" wrapText="1"/>
    </xf>
    <xf numFmtId="171"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2" fontId="3" fillId="0" borderId="0" xfId="0" applyNumberFormat="1" applyFont="1" applyAlignment="1">
      <alignment horizontal="center" vertical="center" wrapText="1"/>
    </xf>
    <xf numFmtId="172" fontId="18" fillId="3" borderId="0" xfId="0" applyNumberFormat="1" applyFont="1" applyFill="1" applyAlignment="1">
      <alignment horizontal="center" vertical="center" wrapText="1"/>
    </xf>
    <xf numFmtId="172" fontId="0" fillId="0" borderId="0" xfId="0" applyNumberFormat="1"/>
    <xf numFmtId="173" fontId="69" fillId="0" borderId="22" xfId="106" applyNumberFormat="1" applyFont="1" applyBorder="1" applyAlignment="1">
      <alignment horizontal="right" wrapText="1"/>
    </xf>
    <xf numFmtId="0" fontId="0" fillId="0" borderId="0" xfId="0" applyAlignment="1">
      <alignment vertical="center"/>
    </xf>
    <xf numFmtId="172" fontId="14" fillId="3" borderId="0" xfId="2" applyNumberFormat="1" applyFill="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1175</v>
      </c>
      <c r="G9" s="6"/>
      <c r="H9" s="6"/>
      <c r="I9" s="6"/>
      <c r="J9" s="7"/>
    </row>
    <row r="10" spans="2:10" ht="21" x14ac:dyDescent="0.25">
      <c r="B10" s="5"/>
      <c r="C10" s="6"/>
      <c r="D10" s="6"/>
      <c r="E10" s="6"/>
      <c r="F10" s="12" t="s">
        <v>1174</v>
      </c>
      <c r="G10" s="6"/>
      <c r="H10" s="6"/>
      <c r="I10" s="6"/>
      <c r="J10" s="7"/>
    </row>
    <row r="11" spans="2:10" ht="21.75" thickBot="1" x14ac:dyDescent="0.3">
      <c r="B11" s="5"/>
      <c r="C11" s="6"/>
      <c r="D11" s="6"/>
      <c r="E11" s="6"/>
      <c r="F11" s="12"/>
      <c r="G11" s="6"/>
      <c r="H11" s="6"/>
      <c r="I11" s="6"/>
      <c r="J11" s="7"/>
    </row>
    <row r="12" spans="2:10" ht="36" customHeight="1" thickBot="1" x14ac:dyDescent="0.3">
      <c r="B12" s="160" t="s">
        <v>1069</v>
      </c>
      <c r="C12" s="161"/>
      <c r="D12" s="161"/>
      <c r="E12" s="161"/>
      <c r="F12" s="161"/>
      <c r="G12" s="161"/>
      <c r="H12" s="161"/>
      <c r="I12" s="161"/>
      <c r="J12" s="162"/>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8" t="s">
        <v>1135</v>
      </c>
      <c r="E24" s="159" t="s">
        <v>14</v>
      </c>
      <c r="F24" s="159"/>
      <c r="G24" s="159"/>
      <c r="H24" s="159"/>
      <c r="I24" s="6"/>
      <c r="J24" s="7"/>
    </row>
    <row r="25" spans="2:10" x14ac:dyDescent="0.25">
      <c r="B25" s="5"/>
      <c r="C25" s="6"/>
      <c r="D25" s="82"/>
      <c r="E25" s="83"/>
      <c r="F25" s="83"/>
      <c r="G25" s="83"/>
      <c r="H25" s="82"/>
      <c r="I25" s="6"/>
      <c r="J25" s="7"/>
    </row>
    <row r="26" spans="2:10" x14ac:dyDescent="0.25">
      <c r="B26" s="5"/>
      <c r="C26" s="6"/>
      <c r="D26" s="158" t="s">
        <v>1136</v>
      </c>
      <c r="E26" s="159"/>
      <c r="F26" s="159"/>
      <c r="G26" s="159"/>
      <c r="H26" s="159"/>
      <c r="I26" s="6"/>
      <c r="J26" s="7"/>
    </row>
    <row r="27" spans="2:10" x14ac:dyDescent="0.25">
      <c r="B27" s="5"/>
      <c r="C27" s="6"/>
      <c r="D27" s="84"/>
      <c r="E27" s="84"/>
      <c r="F27" s="84"/>
      <c r="G27" s="84"/>
      <c r="H27" s="84"/>
      <c r="I27" s="6"/>
      <c r="J27" s="7"/>
    </row>
    <row r="28" spans="2:10" x14ac:dyDescent="0.25">
      <c r="B28" s="5"/>
      <c r="C28" s="6"/>
      <c r="D28" s="158" t="s">
        <v>1137</v>
      </c>
      <c r="E28" s="159" t="s">
        <v>14</v>
      </c>
      <c r="F28" s="159"/>
      <c r="G28" s="159"/>
      <c r="H28" s="159"/>
      <c r="I28" s="6"/>
      <c r="J28" s="7"/>
    </row>
    <row r="29" spans="2:10" x14ac:dyDescent="0.25">
      <c r="B29" s="5"/>
      <c r="C29" s="6"/>
      <c r="D29" s="83"/>
      <c r="E29" s="83"/>
      <c r="F29" s="83"/>
      <c r="G29" s="83"/>
      <c r="H29" s="83"/>
      <c r="I29" s="6"/>
      <c r="J29" s="7"/>
    </row>
    <row r="30" spans="2:10" x14ac:dyDescent="0.25">
      <c r="B30" s="5"/>
      <c r="C30" s="6"/>
      <c r="D30" s="158" t="s">
        <v>1138</v>
      </c>
      <c r="E30" s="159" t="s">
        <v>14</v>
      </c>
      <c r="F30" s="159"/>
      <c r="G30" s="159"/>
      <c r="H30" s="159"/>
      <c r="I30" s="6"/>
      <c r="J30" s="7"/>
    </row>
    <row r="31" spans="2:10" x14ac:dyDescent="0.25">
      <c r="B31" s="5"/>
      <c r="C31" s="6"/>
      <c r="D31" s="82"/>
      <c r="E31" s="82"/>
      <c r="F31" s="82"/>
      <c r="G31" s="82"/>
      <c r="H31" s="82"/>
      <c r="I31" s="6"/>
      <c r="J31" s="7"/>
    </row>
    <row r="32" spans="2:10" x14ac:dyDescent="0.25">
      <c r="B32" s="5"/>
      <c r="C32" s="6"/>
      <c r="D32" s="158" t="s">
        <v>1091</v>
      </c>
      <c r="E32" s="159" t="s">
        <v>14</v>
      </c>
      <c r="F32" s="159"/>
      <c r="G32" s="159"/>
      <c r="H32" s="159"/>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1134</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45565</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1083</v>
      </c>
      <c r="C27" s="20" t="s">
        <v>1161</v>
      </c>
      <c r="D27" s="29"/>
      <c r="E27" s="29"/>
      <c r="F27" s="33"/>
      <c r="H27" s="19"/>
      <c r="L27" s="19"/>
      <c r="M27" s="19"/>
    </row>
    <row r="28" spans="1:13" x14ac:dyDescent="0.25">
      <c r="A28" s="20" t="s">
        <v>43</v>
      </c>
      <c r="B28" s="28" t="s">
        <v>44</v>
      </c>
      <c r="C28" s="20" t="s">
        <v>1162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7015.5153809000003</v>
      </c>
      <c r="F38" s="33"/>
      <c r="H38" s="19"/>
      <c r="L38" s="19"/>
      <c r="M38" s="19"/>
    </row>
    <row r="39" spans="1:13" x14ac:dyDescent="0.25">
      <c r="A39" s="20" t="s">
        <v>55</v>
      </c>
      <c r="B39" s="29" t="s">
        <v>56</v>
      </c>
      <c r="C39" s="116">
        <v>4768.6459111200002</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1088</v>
      </c>
      <c r="C42" s="116">
        <v>4959.3917475648004</v>
      </c>
      <c r="D42" s="116"/>
      <c r="F42" s="33"/>
      <c r="H42" s="19"/>
      <c r="L42" s="19"/>
      <c r="M42" s="19"/>
    </row>
    <row r="43" spans="1:13" hidden="1" outlineLevel="1" x14ac:dyDescent="0.25">
      <c r="A43" s="20" t="s">
        <v>62</v>
      </c>
      <c r="B43" s="29" t="s">
        <v>1089</v>
      </c>
      <c r="C43" s="20" t="s">
        <v>935</v>
      </c>
      <c r="F43" s="33"/>
      <c r="H43" s="19"/>
      <c r="L43" s="19"/>
      <c r="M43" s="19"/>
    </row>
    <row r="44" spans="1:13" collapsed="1" x14ac:dyDescent="0.25">
      <c r="A44" s="72"/>
      <c r="B44" s="73" t="s">
        <v>63</v>
      </c>
      <c r="C44" s="77" t="s">
        <v>954</v>
      </c>
      <c r="D44" s="72" t="s">
        <v>64</v>
      </c>
      <c r="E44" s="74"/>
      <c r="F44" s="96" t="s">
        <v>65</v>
      </c>
      <c r="G44" s="96" t="s">
        <v>1084</v>
      </c>
      <c r="H44" s="19"/>
      <c r="L44" s="19"/>
      <c r="M44" s="19"/>
    </row>
    <row r="45" spans="1:13" x14ac:dyDescent="0.25">
      <c r="A45" s="20" t="s">
        <v>8</v>
      </c>
      <c r="B45" s="29" t="s">
        <v>66</v>
      </c>
      <c r="C45" s="115">
        <f>(C42/C39)*100-100</f>
        <v>4</v>
      </c>
      <c r="D45" s="115">
        <v>47.117557303647303</v>
      </c>
      <c r="F45" s="115" t="s">
        <v>938</v>
      </c>
      <c r="G45" s="115">
        <f>D45-C45</f>
        <v>43.117557303647303</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6985.5153808992181</v>
      </c>
      <c r="E53" s="32"/>
      <c r="F53" s="33">
        <f>IF($C$58=0,"",IF(C53="[for completion]","",C53/$C$58))</f>
        <v>0.99572376391880213</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30</v>
      </c>
      <c r="E56" s="32"/>
      <c r="F56" s="33">
        <f>IF($C$58=0,"",IF(C56="[for completion]","",C56/$C$58))</f>
        <v>4.2762360811978905E-3</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7015.5153808992181</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11.844730381477214</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369.03140478127176</v>
      </c>
      <c r="D70" s="20" t="s">
        <v>935</v>
      </c>
      <c r="E70" s="17"/>
      <c r="F70" s="33">
        <f>IF($C$77=0,"",IF(C70="[for completion]","",C70/$C$77))</f>
        <v>5.2602180274027271E-2</v>
      </c>
      <c r="G70" s="33" t="str">
        <f>IF($D$77=0,"",IF(D70="[Mark as ND1 if not relevant]","",D70/$D$77))</f>
        <v/>
      </c>
      <c r="H70" s="19"/>
      <c r="L70" s="19"/>
      <c r="M70" s="19"/>
    </row>
    <row r="71" spans="1:13" x14ac:dyDescent="0.25">
      <c r="A71" s="20" t="s">
        <v>104</v>
      </c>
      <c r="B71" s="17" t="s">
        <v>105</v>
      </c>
      <c r="C71" s="116">
        <v>333.34609160308543</v>
      </c>
      <c r="D71" s="20" t="s">
        <v>935</v>
      </c>
      <c r="E71" s="17"/>
      <c r="F71" s="33">
        <f t="shared" ref="F71:F75" si="1">IF($C$77=0,"",IF(C71="[for completion]","",C71/$C$77))</f>
        <v>4.751555281464704E-2</v>
      </c>
      <c r="G71" s="33" t="str">
        <f t="shared" ref="G71:G76" si="2">IF($D$77=0,"",IF(D71="[Mark as ND1 if not relevant]","",D71/$D$77))</f>
        <v/>
      </c>
      <c r="H71" s="19"/>
      <c r="L71" s="19"/>
      <c r="M71" s="19"/>
    </row>
    <row r="72" spans="1:13" x14ac:dyDescent="0.25">
      <c r="A72" s="20" t="s">
        <v>106</v>
      </c>
      <c r="B72" s="17" t="s">
        <v>107</v>
      </c>
      <c r="C72" s="116">
        <v>341.16008051917498</v>
      </c>
      <c r="D72" s="20" t="s">
        <v>935</v>
      </c>
      <c r="E72" s="17"/>
      <c r="F72" s="33">
        <f t="shared" si="1"/>
        <v>4.8629368192682453E-2</v>
      </c>
      <c r="G72" s="33" t="str">
        <f t="shared" si="2"/>
        <v/>
      </c>
      <c r="H72" s="19"/>
      <c r="L72" s="19"/>
      <c r="M72" s="19"/>
    </row>
    <row r="73" spans="1:13" x14ac:dyDescent="0.25">
      <c r="A73" s="20" t="s">
        <v>108</v>
      </c>
      <c r="B73" s="17" t="s">
        <v>109</v>
      </c>
      <c r="C73" s="116">
        <v>307.25171191800001</v>
      </c>
      <c r="D73" s="20" t="s">
        <v>935</v>
      </c>
      <c r="E73" s="17"/>
      <c r="F73" s="33">
        <f t="shared" si="1"/>
        <v>4.3796028550452386E-2</v>
      </c>
      <c r="G73" s="33" t="str">
        <f t="shared" si="2"/>
        <v/>
      </c>
      <c r="H73" s="19"/>
      <c r="L73" s="19"/>
      <c r="M73" s="19"/>
    </row>
    <row r="74" spans="1:13" x14ac:dyDescent="0.25">
      <c r="A74" s="20" t="s">
        <v>110</v>
      </c>
      <c r="B74" s="17" t="s">
        <v>111</v>
      </c>
      <c r="C74" s="116">
        <v>322.89716572414585</v>
      </c>
      <c r="D74" s="20" t="s">
        <v>935</v>
      </c>
      <c r="E74" s="17"/>
      <c r="F74" s="33">
        <f>IF($C$77=0,"",IF(C74="[for completion]","",C74/$C$77))</f>
        <v>4.6026150352870908E-2</v>
      </c>
      <c r="G74" s="33" t="str">
        <f t="shared" si="2"/>
        <v/>
      </c>
      <c r="H74" s="19"/>
      <c r="L74" s="19"/>
      <c r="M74" s="19"/>
    </row>
    <row r="75" spans="1:13" x14ac:dyDescent="0.25">
      <c r="A75" s="20" t="s">
        <v>112</v>
      </c>
      <c r="B75" s="17" t="s">
        <v>113</v>
      </c>
      <c r="C75" s="116">
        <v>1539.3696734249579</v>
      </c>
      <c r="D75" s="20" t="s">
        <v>935</v>
      </c>
      <c r="E75" s="17"/>
      <c r="F75" s="33">
        <f t="shared" si="1"/>
        <v>0.21942360466005395</v>
      </c>
      <c r="G75" s="33" t="str">
        <f t="shared" si="2"/>
        <v/>
      </c>
      <c r="H75" s="19"/>
      <c r="L75" s="19"/>
      <c r="M75" s="19"/>
    </row>
    <row r="76" spans="1:13" x14ac:dyDescent="0.25">
      <c r="A76" s="20" t="s">
        <v>114</v>
      </c>
      <c r="B76" s="17" t="s">
        <v>115</v>
      </c>
      <c r="C76" s="116">
        <v>3802.4592529285815</v>
      </c>
      <c r="D76" s="20" t="s">
        <v>935</v>
      </c>
      <c r="E76" s="17"/>
      <c r="F76" s="33">
        <f>IF($C$77=0,"",IF(C76="[for completion]","",C76/$C$77))</f>
        <v>0.5420071151552659</v>
      </c>
      <c r="G76" s="33" t="str">
        <f t="shared" si="2"/>
        <v/>
      </c>
      <c r="H76" s="19"/>
      <c r="L76" s="19"/>
      <c r="M76" s="19"/>
    </row>
    <row r="77" spans="1:13" x14ac:dyDescent="0.25">
      <c r="A77" s="20" t="s">
        <v>116</v>
      </c>
      <c r="B77" s="39" t="s">
        <v>88</v>
      </c>
      <c r="C77" s="116">
        <f>SUM(C70:C76)</f>
        <v>7015.5153808992181</v>
      </c>
      <c r="D77" s="32">
        <f>SUM(D70:D76)</f>
        <v>0</v>
      </c>
      <c r="E77" s="29"/>
      <c r="F77" s="97">
        <f>SUM(F70:F76)</f>
        <v>0.99999999999999989</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5.2612896568371585</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93.125361519999998</v>
      </c>
      <c r="D93" s="20" t="s">
        <v>935</v>
      </c>
      <c r="E93" s="17"/>
      <c r="F93" s="33">
        <f t="shared" ref="F93:F95" si="5">IF($C$100=0,"",IF(C93="[for completion]","",C93/$C$100))</f>
        <v>1.952868031200539E-2</v>
      </c>
      <c r="G93" s="33" t="str">
        <f>IF($D$100=0,"",IF(D93="[Mark as ND1 if not relevant]","",D93/$D$100))</f>
        <v/>
      </c>
      <c r="H93" s="19"/>
      <c r="L93" s="19"/>
      <c r="M93" s="19"/>
    </row>
    <row r="94" spans="1:13" x14ac:dyDescent="0.25">
      <c r="A94" s="20" t="s">
        <v>138</v>
      </c>
      <c r="B94" s="17" t="s">
        <v>105</v>
      </c>
      <c r="C94" s="116">
        <v>1330.4958258700001</v>
      </c>
      <c r="D94" s="20" t="s">
        <v>935</v>
      </c>
      <c r="E94" s="17"/>
      <c r="F94" s="33">
        <f t="shared" si="5"/>
        <v>0.27900914655018694</v>
      </c>
      <c r="G94" s="33" t="str">
        <f t="shared" ref="G94:G99" si="6">IF($D$100=0,"",IF(D94="[Mark as ND1 if not relevant]","",D94/$D$100))</f>
        <v/>
      </c>
      <c r="H94" s="19"/>
      <c r="L94" s="19"/>
      <c r="M94" s="19"/>
    </row>
    <row r="95" spans="1:13" x14ac:dyDescent="0.25">
      <c r="A95" s="20" t="s">
        <v>139</v>
      </c>
      <c r="B95" s="17" t="s">
        <v>107</v>
      </c>
      <c r="C95" s="116">
        <v>586.75400015000002</v>
      </c>
      <c r="D95" s="20" t="s">
        <v>935</v>
      </c>
      <c r="E95" s="17"/>
      <c r="F95" s="33">
        <f t="shared" si="5"/>
        <v>0.12304415364077625</v>
      </c>
      <c r="G95" s="33" t="str">
        <f t="shared" si="6"/>
        <v/>
      </c>
      <c r="H95" s="19"/>
      <c r="L95" s="19"/>
      <c r="M95" s="19"/>
    </row>
    <row r="96" spans="1:13" x14ac:dyDescent="0.25">
      <c r="A96" s="20" t="s">
        <v>140</v>
      </c>
      <c r="B96" s="17" t="s">
        <v>109</v>
      </c>
      <c r="C96" s="116">
        <v>1067.2381444499999</v>
      </c>
      <c r="D96" s="20" t="s">
        <v>935</v>
      </c>
      <c r="E96" s="17"/>
      <c r="F96" s="33">
        <f>IF($C$100=0,"",IF(C96="[for completion]","",C96/$C$100))</f>
        <v>0.22380318529303977</v>
      </c>
      <c r="G96" s="33" t="str">
        <f t="shared" si="6"/>
        <v/>
      </c>
      <c r="H96" s="19"/>
      <c r="L96" s="19"/>
      <c r="M96" s="19"/>
    </row>
    <row r="97" spans="1:14" x14ac:dyDescent="0.25">
      <c r="A97" s="20" t="s">
        <v>141</v>
      </c>
      <c r="B97" s="17" t="s">
        <v>111</v>
      </c>
      <c r="C97" s="116">
        <v>526.72195179000005</v>
      </c>
      <c r="D97" s="20" t="s">
        <v>935</v>
      </c>
      <c r="E97" s="17"/>
      <c r="F97" s="33">
        <f>IF($C$100=0,"",IF(C97="[for completion]","",C97/$C$100))</f>
        <v>0.11045524486488378</v>
      </c>
      <c r="G97" s="33" t="str">
        <f t="shared" si="6"/>
        <v/>
      </c>
      <c r="H97" s="19"/>
      <c r="L97" s="19"/>
      <c r="M97" s="19"/>
    </row>
    <row r="98" spans="1:14" x14ac:dyDescent="0.25">
      <c r="A98" s="20" t="s">
        <v>142</v>
      </c>
      <c r="B98" s="17" t="s">
        <v>113</v>
      </c>
      <c r="C98" s="116">
        <v>203.85456343999999</v>
      </c>
      <c r="D98" s="20" t="s">
        <v>935</v>
      </c>
      <c r="E98" s="17"/>
      <c r="F98" s="33">
        <f>IF($C$100=0,"",IF(C98="[for completion]","",C98/$C$100))</f>
        <v>4.274894115399705E-2</v>
      </c>
      <c r="G98" s="33" t="str">
        <f t="shared" si="6"/>
        <v/>
      </c>
      <c r="H98" s="19"/>
      <c r="L98" s="19"/>
      <c r="M98" s="19"/>
    </row>
    <row r="99" spans="1:14" x14ac:dyDescent="0.25">
      <c r="A99" s="20" t="s">
        <v>143</v>
      </c>
      <c r="B99" s="17" t="s">
        <v>115</v>
      </c>
      <c r="C99" s="116">
        <v>960.45606393000003</v>
      </c>
      <c r="D99" s="20" t="s">
        <v>935</v>
      </c>
      <c r="E99" s="17"/>
      <c r="F99" s="33">
        <f>IF($C$100=0,"",IF(C99="[for completion]","",C99/$C$100))</f>
        <v>0.20141064818511087</v>
      </c>
      <c r="G99" s="33" t="str">
        <f t="shared" si="6"/>
        <v/>
      </c>
      <c r="H99" s="19"/>
      <c r="L99" s="19"/>
      <c r="M99" s="19"/>
    </row>
    <row r="100" spans="1:14" x14ac:dyDescent="0.25">
      <c r="A100" s="20" t="s">
        <v>144</v>
      </c>
      <c r="B100" s="39" t="s">
        <v>88</v>
      </c>
      <c r="C100" s="116">
        <f>SUM(C93:C99)</f>
        <v>4768.6459111499998</v>
      </c>
      <c r="D100" s="32">
        <f>SUM(D93:D99)</f>
        <v>0</v>
      </c>
      <c r="E100" s="29"/>
      <c r="F100" s="97">
        <f>SUM(F93:F99)</f>
        <v>1</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7015.5153808992181</v>
      </c>
      <c r="D112" s="116">
        <v>7015.5153808992181</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7015.5153808992181</v>
      </c>
      <c r="D127" s="116">
        <f>SUM(D112:D126)</f>
        <v>7015.5153808992181</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4768.6459111200002</v>
      </c>
      <c r="D138" s="116">
        <v>4768.6459111200002</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4768.6459111200002</v>
      </c>
      <c r="D153" s="116">
        <f>SUM(D138:D152)</f>
        <v>4768.6459111200002</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4733.6459111200002</v>
      </c>
      <c r="D164" s="116">
        <v>4733.6459111200002</v>
      </c>
      <c r="E164" s="43"/>
      <c r="F164" s="100">
        <f>IF($C$167=0,"",IF(C164="[for completion]","",C164/$C$167))</f>
        <v>0.99266039025493935</v>
      </c>
      <c r="G164" s="100">
        <f>IF($D$167=0,"",IF(D164="[for completion]","",D164/$D$167))</f>
        <v>0.99266039025493935</v>
      </c>
      <c r="H164" s="19"/>
      <c r="L164" s="19"/>
      <c r="M164" s="19"/>
    </row>
    <row r="165" spans="1:13" x14ac:dyDescent="0.25">
      <c r="A165" s="20" t="s">
        <v>229</v>
      </c>
      <c r="B165" s="19" t="s">
        <v>230</v>
      </c>
      <c r="C165" s="116">
        <v>35</v>
      </c>
      <c r="D165" s="116">
        <v>35</v>
      </c>
      <c r="E165" s="43"/>
      <c r="F165" s="100">
        <f>IF($C$167=0,"",IF(C165="[for completion]","",C165/$C$167))</f>
        <v>7.3396097450606551E-3</v>
      </c>
      <c r="G165" s="100">
        <f>IF($D$167=0,"",IF(D165="[for completion]","",D165/$D$167))</f>
        <v>7.3396097450606551E-3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4768.6459111200002</v>
      </c>
      <c r="D167" s="116">
        <f>SUM(D164:D166)</f>
        <v>4768.6459111200002</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30</v>
      </c>
      <c r="E175" s="35"/>
      <c r="F175" s="33">
        <f>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30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0</v>
      </c>
      <c r="E193" s="32"/>
      <c r="F193" s="33">
        <f t="shared" ref="F193:F206" si="18">IF($C$208=0,"",IF(C193="[for completion]","",C193/$C$208))</f>
        <v>0</v>
      </c>
      <c r="G193" s="33"/>
      <c r="H193" s="19"/>
      <c r="L193" s="19"/>
      <c r="M193" s="19"/>
    </row>
    <row r="194" spans="1:13" x14ac:dyDescent="0.25">
      <c r="A194" s="20" t="s">
        <v>270</v>
      </c>
      <c r="B194" s="29" t="s">
        <v>271</v>
      </c>
      <c r="C194" s="20">
        <v>30</v>
      </c>
      <c r="E194" s="35"/>
      <c r="F194" s="33">
        <f t="shared" si="18"/>
        <v>1</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30</v>
      </c>
      <c r="E207" s="35"/>
      <c r="F207" s="33">
        <f>IF($C$208=0,"",IF(C207="[for completion]","",C207/$C$208))</f>
        <v>1</v>
      </c>
      <c r="G207" s="97"/>
      <c r="H207" s="19"/>
      <c r="L207" s="19"/>
      <c r="M207" s="19"/>
    </row>
    <row r="208" spans="1:13" x14ac:dyDescent="0.25">
      <c r="A208" s="20" t="s">
        <v>296</v>
      </c>
      <c r="B208" s="39" t="s">
        <v>88</v>
      </c>
      <c r="C208" s="29">
        <f>SUM(C193:C206)</f>
        <v>30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1142</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30</v>
      </c>
      <c r="E218" s="43"/>
      <c r="F218" s="33">
        <f>IF($C$38=0,"",IF(C218="","",C218/$C$38))</f>
        <v>4.2762360811974143E-3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30</v>
      </c>
      <c r="E220" s="43"/>
      <c r="F220" s="97">
        <f>SUM(F217:F219)</f>
        <v>4.2762360811974143E-3</v>
      </c>
      <c r="G220" s="79"/>
      <c r="H220" s="19"/>
      <c r="L220" s="19"/>
      <c r="M220" s="19"/>
    </row>
    <row r="221" spans="1:13" x14ac:dyDescent="0.25">
      <c r="A221" s="20" t="s">
        <v>310</v>
      </c>
      <c r="B221" s="36" t="s">
        <v>1090</v>
      </c>
      <c r="C221" s="20">
        <v>30</v>
      </c>
      <c r="E221" s="43"/>
      <c r="F221" s="33">
        <f>IF($C$38=0,"",IF(C221="","",C221/$C$38))</f>
        <v>4.2762360811974143E-3</v>
      </c>
      <c r="G221" s="33">
        <f>IF($C$39=0,"",IF(C221="","",C221/$C$39))</f>
        <v>6.2910940671948475E-3</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1074</v>
      </c>
      <c r="C228" s="72"/>
      <c r="D228" s="72"/>
      <c r="E228" s="74"/>
      <c r="F228" s="96"/>
      <c r="G228" s="96"/>
      <c r="H228" s="19"/>
      <c r="L228" s="19"/>
      <c r="M228" s="19"/>
    </row>
    <row r="229" spans="1:14" x14ac:dyDescent="0.25">
      <c r="A229" s="20" t="s">
        <v>317</v>
      </c>
      <c r="B229" s="20" t="s">
        <v>1075</v>
      </c>
      <c r="C229" s="46" t="s">
        <v>1091</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1134</v>
      </c>
      <c r="C285" s="68" t="s">
        <v>1</v>
      </c>
      <c r="D285" s="68" t="s">
        <v>1</v>
      </c>
      <c r="E285" s="68"/>
      <c r="F285" s="68" t="s">
        <v>1</v>
      </c>
      <c r="G285" s="105"/>
      <c r="H285" s="19"/>
      <c r="I285" s="23"/>
      <c r="J285" s="23"/>
      <c r="K285" s="23"/>
      <c r="L285" s="23"/>
      <c r="M285" s="24"/>
    </row>
    <row r="286" spans="1:14" ht="18.75" x14ac:dyDescent="0.25">
      <c r="A286" s="141" t="s">
        <v>1140</v>
      </c>
      <c r="B286" s="142"/>
      <c r="C286" s="142"/>
      <c r="D286" s="143"/>
      <c r="E286" s="143"/>
      <c r="F286" s="144"/>
      <c r="G286" s="143"/>
      <c r="H286" s="19"/>
      <c r="I286" s="23"/>
      <c r="J286" s="23"/>
      <c r="K286" s="23"/>
      <c r="L286" s="23"/>
      <c r="M286" s="24"/>
    </row>
    <row r="287" spans="1:14" ht="18.75" x14ac:dyDescent="0.25">
      <c r="A287" s="141" t="s">
        <v>1141</v>
      </c>
      <c r="B287" s="142"/>
      <c r="C287" s="142"/>
      <c r="D287" s="143"/>
      <c r="E287" s="143"/>
      <c r="F287" s="144"/>
      <c r="G287" s="143"/>
      <c r="H287" s="19"/>
      <c r="I287" s="23"/>
      <c r="J287" s="23"/>
      <c r="K287" s="23"/>
      <c r="L287" s="23"/>
      <c r="M287" s="24"/>
    </row>
    <row r="288" spans="1:14" x14ac:dyDescent="0.25">
      <c r="A288" s="20" t="s">
        <v>377</v>
      </c>
      <c r="B288" s="135" t="s">
        <v>1093</v>
      </c>
      <c r="C288" s="46">
        <f>ROW(B38)</f>
        <v>38</v>
      </c>
      <c r="D288" s="42"/>
      <c r="E288" s="42"/>
      <c r="F288" s="79"/>
      <c r="G288" s="79"/>
      <c r="H288" s="19"/>
      <c r="I288" s="27"/>
      <c r="J288" s="46"/>
      <c r="L288" s="42"/>
      <c r="M288" s="42"/>
      <c r="N288" s="42"/>
    </row>
    <row r="289" spans="1:14" x14ac:dyDescent="0.25">
      <c r="A289" s="20" t="s">
        <v>378</v>
      </c>
      <c r="B289" s="135" t="s">
        <v>1094</v>
      </c>
      <c r="C289" s="46">
        <f>ROW(B39)</f>
        <v>39</v>
      </c>
      <c r="E289" s="42"/>
      <c r="F289" s="79"/>
      <c r="H289" s="19"/>
      <c r="I289" s="27"/>
      <c r="J289" s="46"/>
      <c r="L289" s="42"/>
      <c r="M289" s="42"/>
    </row>
    <row r="290" spans="1:14" x14ac:dyDescent="0.25">
      <c r="A290" s="20" t="s">
        <v>379</v>
      </c>
      <c r="B290" s="135" t="s">
        <v>1095</v>
      </c>
      <c r="C290" s="46" t="s">
        <v>1091</v>
      </c>
      <c r="E290" s="42"/>
      <c r="F290" s="79"/>
      <c r="H290" s="19"/>
      <c r="I290" s="27"/>
      <c r="J290" s="46"/>
      <c r="L290" s="42"/>
      <c r="M290" s="42"/>
    </row>
    <row r="291" spans="1:14" x14ac:dyDescent="0.25">
      <c r="A291" s="20" t="s">
        <v>380</v>
      </c>
      <c r="B291" s="135" t="s">
        <v>1096</v>
      </c>
      <c r="C291" s="46" t="s">
        <v>989</v>
      </c>
      <c r="D291" s="46" t="s">
        <v>991</v>
      </c>
      <c r="E291" s="47"/>
      <c r="F291" s="79"/>
      <c r="G291" s="103"/>
      <c r="H291" s="19"/>
      <c r="I291" s="27"/>
      <c r="J291" s="46"/>
      <c r="K291" s="46"/>
      <c r="L291" s="47"/>
      <c r="M291" s="42"/>
      <c r="N291" s="47"/>
    </row>
    <row r="292" spans="1:14" x14ac:dyDescent="0.25">
      <c r="A292" s="20" t="s">
        <v>381</v>
      </c>
      <c r="B292" s="135" t="s">
        <v>1097</v>
      </c>
      <c r="C292" s="46">
        <f>ROW(B52)</f>
        <v>52</v>
      </c>
      <c r="H292" s="19"/>
      <c r="I292" s="27"/>
      <c r="J292" s="46"/>
    </row>
    <row r="293" spans="1:14" ht="15" customHeight="1" x14ac:dyDescent="0.25">
      <c r="A293" s="20" t="s">
        <v>382</v>
      </c>
      <c r="B293" s="135" t="s">
        <v>1098</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5" t="s">
        <v>1099</v>
      </c>
      <c r="C294" s="140" t="s">
        <v>1126</v>
      </c>
      <c r="D294" s="46"/>
      <c r="E294" s="47"/>
      <c r="F294" s="102"/>
      <c r="G294" s="103"/>
      <c r="H294" s="19"/>
      <c r="I294" s="27"/>
      <c r="J294"/>
      <c r="K294" s="46"/>
      <c r="L294" s="47"/>
      <c r="N294" s="47"/>
    </row>
    <row r="295" spans="1:14" x14ac:dyDescent="0.25">
      <c r="A295" s="20" t="s">
        <v>384</v>
      </c>
      <c r="B295" s="135" t="s">
        <v>1100</v>
      </c>
      <c r="C295" s="112"/>
      <c r="D295" s="46"/>
      <c r="E295" s="47"/>
      <c r="F295" s="102"/>
      <c r="G295" s="103"/>
      <c r="H295" s="19"/>
      <c r="I295" s="27"/>
      <c r="J295"/>
      <c r="K295" s="46"/>
      <c r="L295" s="47"/>
      <c r="N295" s="47"/>
    </row>
    <row r="296" spans="1:14" x14ac:dyDescent="0.25">
      <c r="A296" s="20" t="s">
        <v>385</v>
      </c>
      <c r="B296" s="135" t="s">
        <v>1107</v>
      </c>
      <c r="C296" s="46" t="str">
        <f>ROW('B1. ATT Mortgage Assets'!B129)&amp;" for Mortgage Assets"</f>
        <v>129 for Mortgage Assets</v>
      </c>
      <c r="D296" s="46" t="s">
        <v>993</v>
      </c>
      <c r="H296" s="19"/>
      <c r="I296" s="27"/>
      <c r="M296" s="47"/>
    </row>
    <row r="297" spans="1:14" x14ac:dyDescent="0.25">
      <c r="A297" s="20" t="s">
        <v>386</v>
      </c>
      <c r="B297" s="135" t="s">
        <v>1108</v>
      </c>
      <c r="C297" s="46">
        <f>ROW(B111)</f>
        <v>111</v>
      </c>
      <c r="F297" s="103"/>
      <c r="H297" s="19"/>
      <c r="I297" s="27"/>
      <c r="J297" s="46"/>
      <c r="M297" s="47"/>
    </row>
    <row r="298" spans="1:14" x14ac:dyDescent="0.25">
      <c r="A298" s="20" t="s">
        <v>387</v>
      </c>
      <c r="B298" s="135" t="s">
        <v>1109</v>
      </c>
      <c r="C298" s="46">
        <f>ROW(B163)</f>
        <v>163</v>
      </c>
      <c r="E298" s="47"/>
      <c r="F298" s="103"/>
      <c r="H298" s="19"/>
      <c r="I298" s="27"/>
      <c r="J298" s="46"/>
      <c r="L298" s="47"/>
      <c r="M298" s="47"/>
    </row>
    <row r="299" spans="1:14" x14ac:dyDescent="0.25">
      <c r="A299" s="20" t="s">
        <v>388</v>
      </c>
      <c r="B299" s="135" t="s">
        <v>1110</v>
      </c>
      <c r="C299" s="46">
        <f>ROW(B137)</f>
        <v>137</v>
      </c>
      <c r="E299" s="47"/>
      <c r="F299" s="103"/>
      <c r="H299" s="19"/>
      <c r="I299" s="27"/>
      <c r="J299" s="46"/>
      <c r="L299" s="47"/>
      <c r="M299" s="47"/>
    </row>
    <row r="300" spans="1:14" x14ac:dyDescent="0.25">
      <c r="A300" s="20" t="s">
        <v>389</v>
      </c>
      <c r="B300" s="135" t="s">
        <v>1111</v>
      </c>
      <c r="C300" s="46" t="s">
        <v>1133</v>
      </c>
      <c r="E300" s="47"/>
      <c r="F300" s="103"/>
      <c r="H300" s="19"/>
      <c r="I300" s="27"/>
      <c r="J300" s="46"/>
      <c r="L300" s="47"/>
      <c r="M300" s="47"/>
    </row>
    <row r="301" spans="1:14" x14ac:dyDescent="0.25">
      <c r="A301" s="20" t="s">
        <v>1112</v>
      </c>
      <c r="B301" s="135" t="s">
        <v>1143</v>
      </c>
      <c r="C301" s="25" t="s">
        <v>1128</v>
      </c>
      <c r="D301" s="25" t="s">
        <v>1129</v>
      </c>
      <c r="F301" s="25" t="s">
        <v>1127</v>
      </c>
      <c r="H301" s="19"/>
      <c r="I301" s="27"/>
      <c r="J301" s="46"/>
      <c r="L301" s="47"/>
      <c r="M301" s="47"/>
    </row>
    <row r="302" spans="1:14" x14ac:dyDescent="0.25">
      <c r="A302" s="20" t="s">
        <v>1113</v>
      </c>
      <c r="B302" s="135" t="s">
        <v>1101</v>
      </c>
      <c r="C302" s="46" t="s">
        <v>1130</v>
      </c>
      <c r="E302" s="47"/>
      <c r="H302" s="19"/>
      <c r="J302" s="46"/>
      <c r="L302" s="47"/>
    </row>
    <row r="303" spans="1:14" x14ac:dyDescent="0.25">
      <c r="A303" s="20" t="s">
        <v>1114</v>
      </c>
      <c r="B303" s="135" t="s">
        <v>1102</v>
      </c>
      <c r="C303" s="46">
        <f>ROW(B65)</f>
        <v>65</v>
      </c>
      <c r="E303" s="47"/>
      <c r="H303" s="19"/>
      <c r="I303" s="27"/>
      <c r="J303" s="46"/>
      <c r="L303" s="47"/>
    </row>
    <row r="304" spans="1:14" x14ac:dyDescent="0.25">
      <c r="A304" s="20" t="s">
        <v>1115</v>
      </c>
      <c r="B304" s="135" t="s">
        <v>1103</v>
      </c>
      <c r="C304" s="46">
        <f>ROW(B88)</f>
        <v>88</v>
      </c>
      <c r="E304" s="47"/>
      <c r="H304" s="19"/>
      <c r="I304" s="27"/>
      <c r="J304" s="46"/>
      <c r="L304" s="47"/>
    </row>
    <row r="305" spans="1:13" x14ac:dyDescent="0.25">
      <c r="A305" s="20" t="s">
        <v>1116</v>
      </c>
      <c r="B305" s="135" t="s">
        <v>1104</v>
      </c>
      <c r="C305" s="46" t="s">
        <v>1172</v>
      </c>
      <c r="D305" s="46" t="s">
        <v>1173</v>
      </c>
      <c r="E305" s="47"/>
      <c r="H305" s="19"/>
      <c r="I305" s="27"/>
      <c r="J305" s="46"/>
      <c r="L305" s="47"/>
    </row>
    <row r="306" spans="1:13" x14ac:dyDescent="0.25">
      <c r="A306" s="20" t="s">
        <v>1117</v>
      </c>
      <c r="B306" s="135" t="s">
        <v>1105</v>
      </c>
      <c r="C306" s="46" t="s">
        <v>1131</v>
      </c>
      <c r="E306" s="47"/>
      <c r="H306" s="19"/>
      <c r="I306" s="27"/>
      <c r="J306" s="46"/>
      <c r="L306" s="47"/>
    </row>
    <row r="307" spans="1:13" x14ac:dyDescent="0.25">
      <c r="A307" s="20" t="s">
        <v>1118</v>
      </c>
      <c r="B307" s="135" t="s">
        <v>1106</v>
      </c>
      <c r="C307" s="25" t="s">
        <v>1132</v>
      </c>
      <c r="D307" s="46" t="s">
        <v>994</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1033</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 HG.1.7"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 ref="D305" location="'C. ATT Harmonised Glossary'!A35" display="12 Harmonised Glossary - OHG.3.1" xr:uid="{33419363-833A-4039-A4A2-152E4B2143A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6">
        <v>5300.8517623608222</v>
      </c>
      <c r="F12" s="33">
        <f>IF($C$15=0,"",IF(C12="[for completion]","",C12/$C$15))</f>
        <v>0.75883474208004176</v>
      </c>
    </row>
    <row r="13" spans="1:7" x14ac:dyDescent="0.25">
      <c r="A13" s="20" t="s">
        <v>471</v>
      </c>
      <c r="B13" s="20" t="s">
        <v>472</v>
      </c>
      <c r="C13" s="116">
        <v>1684.6636185383952</v>
      </c>
      <c r="F13" s="33">
        <f>IF($C$15=0,"",IF(C13="[for completion]","",C13/$C$15))</f>
        <v>0.24116525791995827</v>
      </c>
    </row>
    <row r="14" spans="1:7" x14ac:dyDescent="0.25">
      <c r="A14" s="20" t="s">
        <v>473</v>
      </c>
      <c r="B14" s="20" t="s">
        <v>86</v>
      </c>
      <c r="C14" s="116">
        <v>0</v>
      </c>
      <c r="F14" s="33">
        <f>IF($C$15=0,"",IF(C14="[for completion]","",C14/$C$15))</f>
        <v>0</v>
      </c>
    </row>
    <row r="15" spans="1:7" x14ac:dyDescent="0.25">
      <c r="A15" s="20" t="s">
        <v>474</v>
      </c>
      <c r="B15" s="48" t="s">
        <v>88</v>
      </c>
      <c r="C15" s="116">
        <f>SUM(C12:C14)</f>
        <v>6985.5153808992172</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38169.403392710003</v>
      </c>
      <c r="D28" s="116">
        <v>5443.5966072900001</v>
      </c>
      <c r="F28" s="116">
        <v>43613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6.5863438289115281</v>
      </c>
      <c r="D36" s="117">
        <v>7.1990087478247471</v>
      </c>
      <c r="E36" s="115"/>
      <c r="F36" s="117">
        <v>5.1219107911253765</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10.564009611564542</v>
      </c>
      <c r="D99" s="115">
        <v>8.2890001141046916</v>
      </c>
      <c r="E99" s="115"/>
      <c r="F99" s="115">
        <v>10.015356359339281</v>
      </c>
      <c r="G99" s="51"/>
    </row>
    <row r="100" spans="1:7" x14ac:dyDescent="0.25">
      <c r="A100" s="20" t="s">
        <v>597</v>
      </c>
      <c r="B100" s="29" t="s">
        <v>978</v>
      </c>
      <c r="C100" s="115">
        <v>3.7890621510751492</v>
      </c>
      <c r="D100" s="115">
        <v>8.3191989422547188</v>
      </c>
      <c r="E100" s="115"/>
      <c r="F100" s="115">
        <v>4.8815737587326629</v>
      </c>
      <c r="G100" s="51"/>
    </row>
    <row r="101" spans="1:7" x14ac:dyDescent="0.25">
      <c r="A101" s="20" t="s">
        <v>598</v>
      </c>
      <c r="B101" s="29" t="s">
        <v>979</v>
      </c>
      <c r="C101" s="115">
        <v>68.318050754714861</v>
      </c>
      <c r="D101" s="115">
        <v>67.158092871318232</v>
      </c>
      <c r="E101" s="115"/>
      <c r="F101" s="115">
        <v>68.038309212589226</v>
      </c>
      <c r="G101" s="51"/>
    </row>
    <row r="102" spans="1:7" x14ac:dyDescent="0.25">
      <c r="A102" s="20" t="s">
        <v>599</v>
      </c>
      <c r="B102" s="29" t="s">
        <v>968</v>
      </c>
      <c r="C102" s="115">
        <v>13.207048355422829</v>
      </c>
      <c r="D102" s="115">
        <v>10.232911677452858</v>
      </c>
      <c r="E102" s="115"/>
      <c r="F102" s="115">
        <v>12.489789916390995</v>
      </c>
      <c r="G102" s="51"/>
    </row>
    <row r="103" spans="1:7" x14ac:dyDescent="0.25">
      <c r="A103" s="20" t="s">
        <v>600</v>
      </c>
      <c r="B103" s="29" t="s">
        <v>980</v>
      </c>
      <c r="C103" s="115">
        <v>1.3140699680493826</v>
      </c>
      <c r="D103" s="115">
        <v>0.73549344887913037</v>
      </c>
      <c r="E103" s="115"/>
      <c r="F103" s="115">
        <v>1.1745374125772572</v>
      </c>
      <c r="G103" s="51"/>
    </row>
    <row r="104" spans="1:7" x14ac:dyDescent="0.25">
      <c r="A104" s="20" t="s">
        <v>601</v>
      </c>
      <c r="B104" s="29" t="s">
        <v>981</v>
      </c>
      <c r="C104" s="115">
        <v>1.6826128062135923</v>
      </c>
      <c r="D104" s="115">
        <v>2.6410316485613263</v>
      </c>
      <c r="E104" s="115"/>
      <c r="F104" s="115">
        <v>1.9137501335237315</v>
      </c>
      <c r="G104" s="51"/>
    </row>
    <row r="105" spans="1:7" x14ac:dyDescent="0.25">
      <c r="A105" s="20" t="s">
        <v>602</v>
      </c>
      <c r="B105" s="29" t="s">
        <v>982</v>
      </c>
      <c r="C105" s="115">
        <v>0.84009064951039014</v>
      </c>
      <c r="D105" s="115">
        <v>1.6444086424822753</v>
      </c>
      <c r="E105" s="115"/>
      <c r="F105" s="115">
        <v>1.0340642057351179</v>
      </c>
      <c r="G105" s="51"/>
    </row>
    <row r="106" spans="1:7" x14ac:dyDescent="0.25">
      <c r="A106" s="20" t="s">
        <v>603</v>
      </c>
      <c r="B106" s="29" t="s">
        <v>969</v>
      </c>
      <c r="C106" s="115">
        <v>0.22204412116512259</v>
      </c>
      <c r="D106" s="115">
        <v>0.90772727761579941</v>
      </c>
      <c r="E106" s="115"/>
      <c r="F106" s="115">
        <v>0.38740707644192113</v>
      </c>
      <c r="G106" s="51"/>
    </row>
    <row r="107" spans="1:7" x14ac:dyDescent="0.25">
      <c r="A107" s="20" t="s">
        <v>604</v>
      </c>
      <c r="B107" s="29" t="s">
        <v>970</v>
      </c>
      <c r="C107" s="115">
        <v>6.3011582284134809E-2</v>
      </c>
      <c r="D107" s="115">
        <v>7.2135377330963202E-2</v>
      </c>
      <c r="E107" s="115"/>
      <c r="F107" s="115">
        <v>6.5211924669812016E-2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59.09057694141778</v>
      </c>
      <c r="D130" s="115">
        <v>46.616274845739383</v>
      </c>
      <c r="E130" s="131"/>
      <c r="F130" s="115">
        <v>56.082208659142026</v>
      </c>
    </row>
    <row r="131" spans="1:7" x14ac:dyDescent="0.25">
      <c r="A131" s="20" t="s">
        <v>629</v>
      </c>
      <c r="B131" s="20" t="s">
        <v>630</v>
      </c>
      <c r="C131" s="115">
        <v>40.90942305858222</v>
      </c>
      <c r="D131" s="115">
        <v>53.38372515426061</v>
      </c>
      <c r="E131" s="131"/>
      <c r="F131" s="115">
        <v>43.917791340857974</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5.1383196889809115</v>
      </c>
      <c r="D140" s="115">
        <v>9.8557183222277676</v>
      </c>
      <c r="E140" s="131"/>
      <c r="F140" s="115">
        <v>6.2759923470791481</v>
      </c>
    </row>
    <row r="141" spans="1:7" x14ac:dyDescent="0.25">
      <c r="A141" s="20" t="s">
        <v>641</v>
      </c>
      <c r="B141" s="20" t="s">
        <v>642</v>
      </c>
      <c r="C141" s="115">
        <v>94.861680311019086</v>
      </c>
      <c r="D141" s="115">
        <v>90.144281677772227</v>
      </c>
      <c r="E141" s="131"/>
      <c r="F141" s="115">
        <v>93.724007652920847</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6.233361311740409</v>
      </c>
      <c r="D150" s="115">
        <v>14.321709676266332</v>
      </c>
      <c r="E150" s="131"/>
      <c r="F150" s="115">
        <v>8.1839899312177753</v>
      </c>
    </row>
    <row r="151" spans="1:7" x14ac:dyDescent="0.25">
      <c r="A151" s="20" t="s">
        <v>653</v>
      </c>
      <c r="B151" s="17" t="s">
        <v>654</v>
      </c>
      <c r="C151" s="115">
        <v>8.8820342935448959</v>
      </c>
      <c r="D151" s="115">
        <v>16.899972390342445</v>
      </c>
      <c r="E151" s="131"/>
      <c r="F151" s="115">
        <v>10.815682402645336</v>
      </c>
    </row>
    <row r="152" spans="1:7" x14ac:dyDescent="0.25">
      <c r="A152" s="20" t="s">
        <v>655</v>
      </c>
      <c r="B152" s="17" t="s">
        <v>656</v>
      </c>
      <c r="C152" s="115">
        <v>17.128379126464811</v>
      </c>
      <c r="D152" s="115">
        <v>22.182047359663468</v>
      </c>
      <c r="E152" s="115"/>
      <c r="F152" s="115">
        <v>18.347148329366064</v>
      </c>
    </row>
    <row r="153" spans="1:7" x14ac:dyDescent="0.25">
      <c r="A153" s="20" t="s">
        <v>657</v>
      </c>
      <c r="B153" s="17" t="s">
        <v>658</v>
      </c>
      <c r="C153" s="115">
        <v>30.096325366311284</v>
      </c>
      <c r="D153" s="115">
        <v>22.314349355461019</v>
      </c>
      <c r="E153" s="115"/>
      <c r="F153" s="115">
        <v>28.219583114527651</v>
      </c>
    </row>
    <row r="154" spans="1:7" x14ac:dyDescent="0.25">
      <c r="A154" s="20" t="s">
        <v>659</v>
      </c>
      <c r="B154" s="17" t="s">
        <v>660</v>
      </c>
      <c r="C154" s="115">
        <v>37.659899901938601</v>
      </c>
      <c r="D154" s="115">
        <v>24.281921218266742</v>
      </c>
      <c r="E154" s="115"/>
      <c r="F154" s="115">
        <v>34.433596222243175</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1076</v>
      </c>
      <c r="C159" s="107" t="s">
        <v>501</v>
      </c>
      <c r="D159" s="107" t="s">
        <v>502</v>
      </c>
      <c r="E159" s="110"/>
      <c r="F159" s="96" t="s">
        <v>468</v>
      </c>
      <c r="G159" s="75"/>
    </row>
    <row r="160" spans="1:7" x14ac:dyDescent="0.25">
      <c r="A160" s="20" t="s">
        <v>665</v>
      </c>
      <c r="B160" s="20" t="s">
        <v>666</v>
      </c>
      <c r="C160" s="116">
        <v>0</v>
      </c>
      <c r="D160" s="116">
        <v>0</v>
      </c>
      <c r="E160" s="116"/>
      <c r="F160" s="116">
        <v>0</v>
      </c>
    </row>
    <row r="161" spans="1:7" x14ac:dyDescent="0.25">
      <c r="A161" s="20" t="s">
        <v>667</v>
      </c>
      <c r="B161" s="67" t="s">
        <v>1082</v>
      </c>
      <c r="C161" s="116">
        <v>0</v>
      </c>
      <c r="D161" s="116">
        <v>0</v>
      </c>
      <c r="E161" s="116"/>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138.8769876181307</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1027.4714438247811</v>
      </c>
      <c r="D170" s="116">
        <v>20615.853264369998</v>
      </c>
      <c r="E170" s="26"/>
      <c r="F170" s="33">
        <f>IF($C$194=0,"",IF(C170="[for completion]","",C170/$C$194))</f>
        <v>0.19383138595205301</v>
      </c>
      <c r="G170" s="33">
        <f>IF($D$194=0,"",IF(D170="[for completion]","",D170/$D$194))</f>
        <v>0.5401146319279917</v>
      </c>
    </row>
    <row r="171" spans="1:7" x14ac:dyDescent="0.25">
      <c r="A171" s="20" t="s">
        <v>679</v>
      </c>
      <c r="B171" s="20" t="s">
        <v>972</v>
      </c>
      <c r="C171" s="116">
        <v>2557.5231498399417</v>
      </c>
      <c r="D171" s="116">
        <v>15135.103301679999</v>
      </c>
      <c r="E171" s="26"/>
      <c r="F171" s="33">
        <f>IF($C$194=0,"",IF(C171="[for completion]","",C171/$C$194))</f>
        <v>0.4824739993673971</v>
      </c>
      <c r="G171" s="33">
        <f>IF($D$194=0,"",IF(D171="[for completion]","",D171/$D$194))</f>
        <v>0.39652449229968056</v>
      </c>
    </row>
    <row r="172" spans="1:7" x14ac:dyDescent="0.25">
      <c r="A172" s="20" t="s">
        <v>680</v>
      </c>
      <c r="B172" s="20" t="s">
        <v>973</v>
      </c>
      <c r="C172" s="111">
        <v>551.31515193061216</v>
      </c>
      <c r="D172" s="116">
        <v>1471.1988922600001</v>
      </c>
      <c r="E172" s="26"/>
      <c r="F172" s="33">
        <f>IF($C$194=0,"",IF(C172="[for completion]","",C172/$C$194))</f>
        <v>0.10400501214640168</v>
      </c>
      <c r="G172" s="33">
        <f t="shared" ref="G172:G175" si="1">IF($D$194=0,"",IF(D172="[for completion]","",D172/$D$194))</f>
        <v>3.8543932089349878E-2</v>
      </c>
    </row>
    <row r="173" spans="1:7" x14ac:dyDescent="0.25">
      <c r="A173" s="20" t="s">
        <v>681</v>
      </c>
      <c r="B173" s="20" t="s">
        <v>974</v>
      </c>
      <c r="C173" s="111">
        <v>417.24513033677113</v>
      </c>
      <c r="D173" s="111">
        <v>597.14447325000003</v>
      </c>
      <c r="E173" s="26"/>
      <c r="F173" s="33">
        <f>IF($C$194=0,"",IF(C173="[for completion]","",C173/$C$194))</f>
        <v>7.8712846357911356E-2</v>
      </c>
      <c r="G173" s="33">
        <f>IF($D$194=0,"",IF(D173="[for completion]","",D173/$D$194))</f>
        <v>1.5644584933803097E-2</v>
      </c>
    </row>
    <row r="174" spans="1:7" x14ac:dyDescent="0.25">
      <c r="A174" s="20" t="s">
        <v>682</v>
      </c>
      <c r="B174" s="20" t="s">
        <v>975</v>
      </c>
      <c r="C174" s="111">
        <v>654.38744667871674</v>
      </c>
      <c r="D174" s="111">
        <v>337.10346115999999</v>
      </c>
      <c r="E174" s="26"/>
      <c r="F174" s="33">
        <f t="shared" ref="F174:F175" si="2">IF($C$194=0,"",IF(C174="[for completion]","",C174/$C$194))</f>
        <v>0.12344949000937055</v>
      </c>
      <c r="G174" s="33">
        <f t="shared" si="1"/>
        <v>8.8317718171171452E-3</v>
      </c>
    </row>
    <row r="175" spans="1:7" x14ac:dyDescent="0.25">
      <c r="A175" s="20" t="s">
        <v>683</v>
      </c>
      <c r="B175" s="20" t="s">
        <v>976</v>
      </c>
      <c r="C175" s="111">
        <v>92.909439750000004</v>
      </c>
      <c r="D175" s="111">
        <v>13</v>
      </c>
      <c r="E175" s="26"/>
      <c r="F175" s="33">
        <f t="shared" si="2"/>
        <v>1.7527266166866215E-2</v>
      </c>
      <c r="G175" s="33">
        <f t="shared" si="1"/>
        <v>3.4058693205771918E-4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5300.8517623608232</v>
      </c>
      <c r="D194" s="111">
        <f>SUM(D170:D193)</f>
        <v>38169.403392719993</v>
      </c>
      <c r="E194" s="42"/>
      <c r="F194" s="97">
        <f>SUM(F170:F193)</f>
        <v>0.99999999999999978</v>
      </c>
      <c r="G194" s="97">
        <f>SUM(G170:G193)</f>
        <v>1</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6" t="s">
        <v>935</v>
      </c>
      <c r="D199" s="116" t="s">
        <v>935</v>
      </c>
      <c r="F199" s="33" t="str">
        <f t="shared" ref="F199:F206" si="5">IF($C$207=0,"",IF(C199="[for completion]","",C199/$C$207))</f>
        <v/>
      </c>
      <c r="G199" s="33" t="str">
        <f t="shared" ref="G199:G206" si="6">IF($D$207=0,"",IF(D199="[for completion]","",D199/$D$207))</f>
        <v/>
      </c>
    </row>
    <row r="200" spans="1:7" x14ac:dyDescent="0.25">
      <c r="A200" s="20" t="s">
        <v>709</v>
      </c>
      <c r="B200" s="20" t="s">
        <v>710</v>
      </c>
      <c r="C200" s="116" t="s">
        <v>935</v>
      </c>
      <c r="D200" s="116" t="s">
        <v>935</v>
      </c>
      <c r="F200" s="33" t="str">
        <f t="shared" si="5"/>
        <v/>
      </c>
      <c r="G200" s="33" t="str">
        <f t="shared" si="6"/>
        <v/>
      </c>
    </row>
    <row r="201" spans="1:7" x14ac:dyDescent="0.25">
      <c r="A201" s="20" t="s">
        <v>711</v>
      </c>
      <c r="B201" s="20" t="s">
        <v>712</v>
      </c>
      <c r="C201" s="116" t="s">
        <v>935</v>
      </c>
      <c r="D201" s="116" t="s">
        <v>935</v>
      </c>
      <c r="F201" s="33" t="str">
        <f t="shared" si="5"/>
        <v/>
      </c>
      <c r="G201" s="33" t="str">
        <f t="shared" si="6"/>
        <v/>
      </c>
    </row>
    <row r="202" spans="1:7" x14ac:dyDescent="0.25">
      <c r="A202" s="20" t="s">
        <v>713</v>
      </c>
      <c r="B202" s="20" t="s">
        <v>714</v>
      </c>
      <c r="C202" s="116" t="s">
        <v>935</v>
      </c>
      <c r="D202" s="116" t="s">
        <v>935</v>
      </c>
      <c r="F202" s="33" t="str">
        <f t="shared" si="5"/>
        <v/>
      </c>
      <c r="G202" s="33" t="str">
        <f t="shared" si="6"/>
        <v/>
      </c>
    </row>
    <row r="203" spans="1:7" x14ac:dyDescent="0.25">
      <c r="A203" s="20" t="s">
        <v>715</v>
      </c>
      <c r="B203" s="20" t="s">
        <v>716</v>
      </c>
      <c r="C203" s="116" t="s">
        <v>935</v>
      </c>
      <c r="D203" s="116" t="s">
        <v>935</v>
      </c>
      <c r="F203" s="33" t="str">
        <f t="shared" si="5"/>
        <v/>
      </c>
      <c r="G203" s="33" t="str">
        <f t="shared" si="6"/>
        <v/>
      </c>
    </row>
    <row r="204" spans="1:7" x14ac:dyDescent="0.25">
      <c r="A204" s="20" t="s">
        <v>717</v>
      </c>
      <c r="B204" s="20" t="s">
        <v>718</v>
      </c>
      <c r="C204" s="116" t="s">
        <v>935</v>
      </c>
      <c r="D204" s="116" t="s">
        <v>935</v>
      </c>
      <c r="F204" s="33" t="str">
        <f t="shared" si="5"/>
        <v/>
      </c>
      <c r="G204" s="33" t="str">
        <f t="shared" si="6"/>
        <v/>
      </c>
    </row>
    <row r="205" spans="1:7" x14ac:dyDescent="0.25">
      <c r="A205" s="20" t="s">
        <v>719</v>
      </c>
      <c r="B205" s="20" t="s">
        <v>720</v>
      </c>
      <c r="C205" s="116" t="s">
        <v>935</v>
      </c>
      <c r="D205" s="116" t="s">
        <v>935</v>
      </c>
      <c r="F205" s="33" t="str">
        <f t="shared" si="5"/>
        <v/>
      </c>
      <c r="G205" s="33" t="str">
        <f t="shared" si="6"/>
        <v/>
      </c>
    </row>
    <row r="206" spans="1:7" x14ac:dyDescent="0.25">
      <c r="A206" s="20" t="s">
        <v>721</v>
      </c>
      <c r="B206" s="20" t="s">
        <v>722</v>
      </c>
      <c r="C206" s="116" t="s">
        <v>935</v>
      </c>
      <c r="D206" s="116" t="s">
        <v>935</v>
      </c>
      <c r="F206" s="33" t="str">
        <f t="shared" si="5"/>
        <v/>
      </c>
      <c r="G206" s="33" t="str">
        <f t="shared" si="6"/>
        <v/>
      </c>
    </row>
    <row r="207" spans="1:7" x14ac:dyDescent="0.25">
      <c r="A207" s="20" t="s">
        <v>723</v>
      </c>
      <c r="B207" s="34" t="s">
        <v>88</v>
      </c>
      <c r="C207" s="116">
        <f>SUM(C199:C206)</f>
        <v>0</v>
      </c>
      <c r="D207" s="116">
        <f>SUM(D199:D206)</f>
        <v>0</v>
      </c>
      <c r="F207" s="79">
        <f>SUM(F199:F206)</f>
        <v>0</v>
      </c>
      <c r="G207" s="79">
        <f>SUM(G199:G206)</f>
        <v>0</v>
      </c>
    </row>
    <row r="208" spans="1:7" ht="45" hidden="1" customHeight="1" outlineLevel="1" x14ac:dyDescent="0.25">
      <c r="A208" s="20" t="s">
        <v>724</v>
      </c>
      <c r="B208" s="36" t="s">
        <v>725</v>
      </c>
      <c r="C208" s="122"/>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0.57569773999999996</v>
      </c>
      <c r="G218" s="20"/>
    </row>
    <row r="219" spans="1:7" x14ac:dyDescent="0.25">
      <c r="G219" s="20"/>
    </row>
    <row r="220" spans="1:7" x14ac:dyDescent="0.25">
      <c r="B220" s="29" t="s">
        <v>706</v>
      </c>
      <c r="F220" s="51"/>
      <c r="G220" s="51"/>
    </row>
    <row r="221" spans="1:7" x14ac:dyDescent="0.25">
      <c r="A221" s="20" t="s">
        <v>741</v>
      </c>
      <c r="B221" s="20" t="s">
        <v>708</v>
      </c>
      <c r="C221" s="116">
        <v>1471.8167452713203</v>
      </c>
      <c r="D221" s="116">
        <v>13720.415947019999</v>
      </c>
      <c r="F221" s="33">
        <f t="shared" ref="F221:F228" si="9">IF($C$229=0,"",IF(C221="[Mark as ND1 if not relevant]","",C221/$C$229))</f>
        <v>0.27765665052588123</v>
      </c>
      <c r="G221" s="33">
        <f t="shared" ref="G221:G228" si="10">IF($D$229=0,"",IF(D221="[Mark as ND1 if not relevant]","",D221/$D$229))</f>
        <v>0.35946110568865924</v>
      </c>
    </row>
    <row r="222" spans="1:7" x14ac:dyDescent="0.25">
      <c r="A222" s="20" t="s">
        <v>742</v>
      </c>
      <c r="B222" s="20" t="s">
        <v>710</v>
      </c>
      <c r="C222" s="116">
        <v>618.55937326087746</v>
      </c>
      <c r="D222" s="116">
        <v>4762.0696840099999</v>
      </c>
      <c r="F222" s="33">
        <f t="shared" si="9"/>
        <v>0.11669056238339172</v>
      </c>
      <c r="G222" s="33">
        <f t="shared" si="10"/>
        <v>0.12476143876326636</v>
      </c>
    </row>
    <row r="223" spans="1:7" x14ac:dyDescent="0.25">
      <c r="A223" s="20" t="s">
        <v>743</v>
      </c>
      <c r="B223" s="20" t="s">
        <v>712</v>
      </c>
      <c r="C223" s="116">
        <v>797.39378607750325</v>
      </c>
      <c r="D223" s="116">
        <v>4954.6838564199998</v>
      </c>
      <c r="F223" s="33">
        <f t="shared" si="9"/>
        <v>0.15042748256789032</v>
      </c>
      <c r="G223" s="33">
        <f t="shared" si="10"/>
        <v>0.12980773645957216</v>
      </c>
    </row>
    <row r="224" spans="1:7" x14ac:dyDescent="0.25">
      <c r="A224" s="20" t="s">
        <v>744</v>
      </c>
      <c r="B224" s="20" t="s">
        <v>714</v>
      </c>
      <c r="C224" s="116">
        <v>774.81759856607698</v>
      </c>
      <c r="D224" s="116">
        <v>5013.2565654700002</v>
      </c>
      <c r="F224" s="33">
        <f t="shared" si="9"/>
        <v>0.14616850900599399</v>
      </c>
      <c r="G224" s="33">
        <f t="shared" si="10"/>
        <v>0.13134228255785327</v>
      </c>
    </row>
    <row r="225" spans="1:7" x14ac:dyDescent="0.25">
      <c r="A225" s="20" t="s">
        <v>745</v>
      </c>
      <c r="B225" s="20" t="s">
        <v>716</v>
      </c>
      <c r="C225" s="116">
        <v>666.67170496040058</v>
      </c>
      <c r="D225" s="116">
        <v>3809.4658411199998</v>
      </c>
      <c r="F225" s="33">
        <f t="shared" si="9"/>
        <v>0.12576690215979314</v>
      </c>
      <c r="G225" s="33">
        <f t="shared" si="10"/>
        <v>9.980417566200607E-2</v>
      </c>
    </row>
    <row r="226" spans="1:7" x14ac:dyDescent="0.25">
      <c r="A226" s="20" t="s">
        <v>746</v>
      </c>
      <c r="B226" s="20" t="s">
        <v>718</v>
      </c>
      <c r="C226" s="116">
        <v>462.63480432168654</v>
      </c>
      <c r="D226" s="116">
        <v>2755.48694531</v>
      </c>
      <c r="F226" s="33">
        <f t="shared" si="9"/>
        <v>8.7275559676402728E-2</v>
      </c>
      <c r="G226" s="33">
        <f t="shared" si="10"/>
        <v>7.219098807911345E-2</v>
      </c>
    </row>
    <row r="227" spans="1:7" x14ac:dyDescent="0.25">
      <c r="A227" s="20" t="s">
        <v>747</v>
      </c>
      <c r="B227" s="20" t="s">
        <v>720</v>
      </c>
      <c r="C227" s="116">
        <v>241.61484189041704</v>
      </c>
      <c r="D227" s="116">
        <v>1495.71421553</v>
      </c>
      <c r="F227" s="33">
        <f t="shared" si="9"/>
        <v>4.5580380799558499E-2</v>
      </c>
      <c r="G227" s="33">
        <f t="shared" si="10"/>
        <v>3.9186208915585705E-2</v>
      </c>
    </row>
    <row r="228" spans="1:7" x14ac:dyDescent="0.25">
      <c r="A228" s="20" t="s">
        <v>748</v>
      </c>
      <c r="B228" s="20" t="s">
        <v>722</v>
      </c>
      <c r="C228" s="116">
        <v>267.34290801254048</v>
      </c>
      <c r="D228" s="116">
        <v>1658.31033783</v>
      </c>
      <c r="F228" s="33">
        <f t="shared" si="9"/>
        <v>5.043395288108847E-2</v>
      </c>
      <c r="G228" s="33">
        <f t="shared" si="10"/>
        <v>4.3446063873943647E-2</v>
      </c>
    </row>
    <row r="229" spans="1:7" x14ac:dyDescent="0.25">
      <c r="A229" s="20" t="s">
        <v>749</v>
      </c>
      <c r="B229" s="34" t="s">
        <v>88</v>
      </c>
      <c r="C229" s="116">
        <f>SUM(C221:C228)</f>
        <v>5300.8517623608222</v>
      </c>
      <c r="D229" s="116">
        <f>SUM(D221:D228)</f>
        <v>38169.403392710003</v>
      </c>
      <c r="F229" s="79">
        <f>SUM(F221:F228)</f>
        <v>1.0000000000000002</v>
      </c>
      <c r="G229" s="79">
        <f>SUM(G221:G228)</f>
        <v>0.99999999999999989</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309.47620480957642</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128.34755892836864</v>
      </c>
      <c r="D271" s="116">
        <v>2476.6560052</v>
      </c>
      <c r="E271" s="26"/>
      <c r="F271" s="33">
        <f>IF($C$295=0,"",IF(C271="[for completion]","",C271/$C$295))</f>
        <v>7.6185867324494297E-2</v>
      </c>
      <c r="G271" s="33">
        <f t="shared" ref="G271:G276" si="13">IF($D$295=0,"",IF(D271="[for completion]","",D271/$D$295))</f>
        <v>0.45496685075512244</v>
      </c>
    </row>
    <row r="272" spans="1:7" x14ac:dyDescent="0.25">
      <c r="A272" s="20" t="s">
        <v>797</v>
      </c>
      <c r="B272" s="20" t="s">
        <v>972</v>
      </c>
      <c r="C272" s="116">
        <v>319.63510426677522</v>
      </c>
      <c r="D272" s="116">
        <v>1807.3276042499999</v>
      </c>
      <c r="E272" s="26"/>
      <c r="F272" s="33">
        <f t="shared" ref="F272:F276" si="14">IF($C$295=0,"",IF(C272="[for completion]","",C272/$C$295))</f>
        <v>0.18973230070943709</v>
      </c>
      <c r="G272" s="33">
        <f t="shared" si="13"/>
        <v>0.33200983368783216</v>
      </c>
    </row>
    <row r="273" spans="1:7" x14ac:dyDescent="0.25">
      <c r="A273" s="20" t="s">
        <v>798</v>
      </c>
      <c r="B273" s="20" t="s">
        <v>973</v>
      </c>
      <c r="C273" s="116">
        <v>187.07971652585721</v>
      </c>
      <c r="D273" s="116">
        <v>473.32166102999997</v>
      </c>
      <c r="E273" s="26"/>
      <c r="F273" s="33">
        <f>IF($C$295=0,"",IF(C273="[for completion]","",C273/$C$295))</f>
        <v>0.11104870697461047</v>
      </c>
      <c r="G273" s="33">
        <f t="shared" si="13"/>
        <v>8.6950171949944505E-2</v>
      </c>
    </row>
    <row r="274" spans="1:7" x14ac:dyDescent="0.25">
      <c r="A274" s="20" t="s">
        <v>799</v>
      </c>
      <c r="B274" s="20" t="s">
        <v>974</v>
      </c>
      <c r="C274" s="116">
        <v>257.11919054884265</v>
      </c>
      <c r="D274" s="116">
        <v>360.75053736000001</v>
      </c>
      <c r="E274" s="26"/>
      <c r="F274" s="33">
        <f t="shared" si="14"/>
        <v>0.15262346008986519</v>
      </c>
      <c r="G274" s="33">
        <f t="shared" si="13"/>
        <v>6.6270622785841116E-2</v>
      </c>
    </row>
    <row r="275" spans="1:7" x14ac:dyDescent="0.25">
      <c r="A275" s="20" t="s">
        <v>800</v>
      </c>
      <c r="B275" s="20" t="s">
        <v>975</v>
      </c>
      <c r="C275" s="116">
        <v>641.7601370085514</v>
      </c>
      <c r="D275" s="116">
        <v>306.69721881999999</v>
      </c>
      <c r="E275" s="26"/>
      <c r="F275" s="33">
        <f t="shared" si="14"/>
        <v>0.38094259883485754</v>
      </c>
      <c r="G275" s="33">
        <f t="shared" si="13"/>
        <v>5.6340915932175203E-2</v>
      </c>
    </row>
    <row r="276" spans="1:7" x14ac:dyDescent="0.25">
      <c r="A276" s="20" t="s">
        <v>801</v>
      </c>
      <c r="B276" s="20" t="s">
        <v>976</v>
      </c>
      <c r="C276" s="116">
        <v>150.72191126000001</v>
      </c>
      <c r="D276" s="116">
        <v>18.843580630000002</v>
      </c>
      <c r="E276" s="26"/>
      <c r="F276" s="33">
        <f t="shared" si="14"/>
        <v>8.9467066066735337E-2</v>
      </c>
      <c r="G276" s="33">
        <f t="shared" si="13"/>
        <v>3.46160488908471E-3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1684.6636185383952</v>
      </c>
      <c r="D295" s="32">
        <f>SUM(D271:D294)</f>
        <v>5443.5966072899992</v>
      </c>
      <c r="E295" s="42"/>
      <c r="F295" s="97">
        <f>SUM(F271:F294)</f>
        <v>1</v>
      </c>
      <c r="G295" s="97">
        <f>SUM(G271:G294)</f>
        <v>1</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6"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6" t="s">
        <v>935</v>
      </c>
      <c r="F301" s="33" t="str">
        <f t="shared" si="17"/>
        <v/>
      </c>
      <c r="G301" s="33" t="str">
        <f t="shared" si="18"/>
        <v/>
      </c>
    </row>
    <row r="302" spans="1:7" x14ac:dyDescent="0.25">
      <c r="A302" s="20" t="s">
        <v>825</v>
      </c>
      <c r="B302" s="20" t="s">
        <v>712</v>
      </c>
      <c r="C302" s="111" t="s">
        <v>935</v>
      </c>
      <c r="D302" s="116" t="s">
        <v>935</v>
      </c>
      <c r="F302" s="33" t="str">
        <f t="shared" si="17"/>
        <v/>
      </c>
      <c r="G302" s="33" t="str">
        <f t="shared" si="18"/>
        <v/>
      </c>
    </row>
    <row r="303" spans="1:7" x14ac:dyDescent="0.25">
      <c r="A303" s="20" t="s">
        <v>826</v>
      </c>
      <c r="B303" s="20" t="s">
        <v>714</v>
      </c>
      <c r="C303" s="111" t="s">
        <v>935</v>
      </c>
      <c r="D303" s="116" t="s">
        <v>935</v>
      </c>
      <c r="F303" s="33" t="str">
        <f t="shared" si="17"/>
        <v/>
      </c>
      <c r="G303" s="33" t="str">
        <f t="shared" si="18"/>
        <v/>
      </c>
    </row>
    <row r="304" spans="1:7" x14ac:dyDescent="0.25">
      <c r="A304" s="20" t="s">
        <v>827</v>
      </c>
      <c r="B304" s="20" t="s">
        <v>716</v>
      </c>
      <c r="C304" s="111" t="s">
        <v>935</v>
      </c>
      <c r="D304" s="116" t="s">
        <v>935</v>
      </c>
      <c r="F304" s="33" t="str">
        <f t="shared" si="17"/>
        <v/>
      </c>
      <c r="G304" s="33" t="str">
        <f t="shared" si="18"/>
        <v/>
      </c>
    </row>
    <row r="305" spans="1:7" x14ac:dyDescent="0.25">
      <c r="A305" s="20" t="s">
        <v>828</v>
      </c>
      <c r="B305" s="20" t="s">
        <v>718</v>
      </c>
      <c r="C305" s="111" t="s">
        <v>935</v>
      </c>
      <c r="D305" s="116" t="s">
        <v>935</v>
      </c>
      <c r="F305" s="33" t="str">
        <f t="shared" si="17"/>
        <v/>
      </c>
      <c r="G305" s="33" t="str">
        <f t="shared" si="18"/>
        <v/>
      </c>
    </row>
    <row r="306" spans="1:7" x14ac:dyDescent="0.25">
      <c r="A306" s="20" t="s">
        <v>829</v>
      </c>
      <c r="B306" s="20" t="s">
        <v>720</v>
      </c>
      <c r="C306" s="111" t="s">
        <v>935</v>
      </c>
      <c r="D306" s="116" t="s">
        <v>935</v>
      </c>
      <c r="F306" s="33" t="str">
        <f t="shared" si="17"/>
        <v/>
      </c>
      <c r="G306" s="33" t="str">
        <f t="shared" si="18"/>
        <v/>
      </c>
    </row>
    <row r="307" spans="1:7" x14ac:dyDescent="0.25">
      <c r="A307" s="20" t="s">
        <v>830</v>
      </c>
      <c r="B307" s="20" t="s">
        <v>722</v>
      </c>
      <c r="C307" s="111" t="s">
        <v>935</v>
      </c>
      <c r="D307" s="116" t="s">
        <v>935</v>
      </c>
      <c r="F307" s="33" t="str">
        <f t="shared" si="17"/>
        <v/>
      </c>
      <c r="G307" s="33" t="str">
        <f t="shared" si="18"/>
        <v/>
      </c>
    </row>
    <row r="308" spans="1:7" x14ac:dyDescent="0.25">
      <c r="A308" s="20" t="s">
        <v>831</v>
      </c>
      <c r="B308" s="34" t="s">
        <v>88</v>
      </c>
      <c r="C308" s="111">
        <f>SUM(C300:C307)</f>
        <v>0</v>
      </c>
      <c r="D308" s="116">
        <f>SUM(D300:D307)</f>
        <v>0</v>
      </c>
      <c r="F308" s="79">
        <f>SUM(F300:F307)</f>
        <v>0</v>
      </c>
      <c r="G308" s="79">
        <f>SUM(G300:G307)</f>
        <v>0</v>
      </c>
    </row>
    <row r="309" spans="1:7" hidden="1" outlineLevel="1" x14ac:dyDescent="0.25">
      <c r="A309" s="20" t="s">
        <v>832</v>
      </c>
      <c r="B309" s="36" t="s">
        <v>725</v>
      </c>
      <c r="C309" s="121"/>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1"/>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0.60087248000000004</v>
      </c>
      <c r="G319" s="20"/>
    </row>
    <row r="320" spans="1:7" x14ac:dyDescent="0.25">
      <c r="G320" s="20"/>
    </row>
    <row r="321" spans="1:7" x14ac:dyDescent="0.25">
      <c r="B321" s="29" t="s">
        <v>706</v>
      </c>
      <c r="G321" s="20"/>
    </row>
    <row r="322" spans="1:7" x14ac:dyDescent="0.25">
      <c r="A322" s="20" t="s">
        <v>843</v>
      </c>
      <c r="B322" s="20" t="s">
        <v>708</v>
      </c>
      <c r="C322" s="111">
        <v>486.20449681703315</v>
      </c>
      <c r="D322" s="116">
        <v>3060.5840529799998</v>
      </c>
      <c r="F322" s="33">
        <f t="shared" ref="F322:F329" si="21">IF($C$330=0,"",IF(C322="[Mark as ND1 if not relevant]","",C322/$C$330))</f>
        <v>0.28860627811198386</v>
      </c>
      <c r="G322" s="33">
        <f t="shared" ref="G322:G329" si="22">IF($D$330=0,"",IF(D322="[Mark as ND1 if not relevant]","",D322/$D$330))</f>
        <v>0.56223564561732986</v>
      </c>
    </row>
    <row r="323" spans="1:7" x14ac:dyDescent="0.25">
      <c r="A323" s="20" t="s">
        <v>844</v>
      </c>
      <c r="B323" s="20" t="s">
        <v>710</v>
      </c>
      <c r="C323" s="111">
        <v>173.60494997354141</v>
      </c>
      <c r="D323" s="116">
        <v>488.93031599</v>
      </c>
      <c r="F323" s="33">
        <f t="shared" si="21"/>
        <v>0.10305021611623577</v>
      </c>
      <c r="G323" s="33">
        <f t="shared" si="22"/>
        <v>8.9817514276357341E-2</v>
      </c>
    </row>
    <row r="324" spans="1:7" x14ac:dyDescent="0.25">
      <c r="A324" s="20" t="s">
        <v>845</v>
      </c>
      <c r="B324" s="20" t="s">
        <v>712</v>
      </c>
      <c r="C324" s="111">
        <v>240.36917803049681</v>
      </c>
      <c r="D324" s="116">
        <v>464.31614358000002</v>
      </c>
      <c r="F324" s="33">
        <f t="shared" si="21"/>
        <v>0.14268081496236013</v>
      </c>
      <c r="G324" s="33">
        <f t="shared" si="22"/>
        <v>8.5295839695063616E-2</v>
      </c>
    </row>
    <row r="325" spans="1:7" x14ac:dyDescent="0.25">
      <c r="A325" s="20" t="s">
        <v>846</v>
      </c>
      <c r="B325" s="20" t="s">
        <v>714</v>
      </c>
      <c r="C325" s="111">
        <v>219.07205851349005</v>
      </c>
      <c r="D325" s="116">
        <v>407.74343453</v>
      </c>
      <c r="F325" s="33">
        <f t="shared" si="21"/>
        <v>0.13003905118076672</v>
      </c>
      <c r="G325" s="33">
        <f t="shared" si="22"/>
        <v>7.4903315573375664E-2</v>
      </c>
    </row>
    <row r="326" spans="1:7" x14ac:dyDescent="0.25">
      <c r="A326" s="20" t="s">
        <v>847</v>
      </c>
      <c r="B326" s="20" t="s">
        <v>716</v>
      </c>
      <c r="C326" s="111">
        <v>206.227062292478</v>
      </c>
      <c r="D326" s="116">
        <v>321.53415888000001</v>
      </c>
      <c r="F326" s="33">
        <f t="shared" si="21"/>
        <v>0.12241438588873869</v>
      </c>
      <c r="G326" s="33">
        <f t="shared" si="22"/>
        <v>5.9066492629046993E-2</v>
      </c>
    </row>
    <row r="327" spans="1:7" x14ac:dyDescent="0.25">
      <c r="A327" s="20" t="s">
        <v>848</v>
      </c>
      <c r="B327" s="20" t="s">
        <v>718</v>
      </c>
      <c r="C327" s="111">
        <v>116.31322280831348</v>
      </c>
      <c r="D327" s="116">
        <v>238.51305468999999</v>
      </c>
      <c r="F327" s="33">
        <f t="shared" si="21"/>
        <v>6.9042402013302917E-2</v>
      </c>
      <c r="G327" s="33">
        <f t="shared" si="22"/>
        <v>4.3815343401931391E-2</v>
      </c>
    </row>
    <row r="328" spans="1:7" x14ac:dyDescent="0.25">
      <c r="A328" s="20" t="s">
        <v>849</v>
      </c>
      <c r="B328" s="20" t="s">
        <v>720</v>
      </c>
      <c r="C328" s="111">
        <v>83.877288559582937</v>
      </c>
      <c r="D328" s="116">
        <v>140.28578447000001</v>
      </c>
      <c r="F328" s="33">
        <f t="shared" si="21"/>
        <v>4.9788745739255888E-2</v>
      </c>
      <c r="G328" s="33">
        <f t="shared" si="22"/>
        <v>2.5770789900583551E-2</v>
      </c>
    </row>
    <row r="329" spans="1:7" x14ac:dyDescent="0.25">
      <c r="A329" s="20" t="s">
        <v>850</v>
      </c>
      <c r="B329" s="20" t="s">
        <v>722</v>
      </c>
      <c r="C329" s="111">
        <v>158.99536154345952</v>
      </c>
      <c r="D329" s="116">
        <v>321.68966217000002</v>
      </c>
      <c r="F329" s="33">
        <f t="shared" si="21"/>
        <v>9.4378105987356103E-2</v>
      </c>
      <c r="G329" s="33">
        <f t="shared" si="22"/>
        <v>5.9095058906311504E-2</v>
      </c>
    </row>
    <row r="330" spans="1:7" x14ac:dyDescent="0.25">
      <c r="A330" s="20" t="s">
        <v>851</v>
      </c>
      <c r="B330" s="34" t="s">
        <v>88</v>
      </c>
      <c r="C330" s="111">
        <f>SUM(C322:C329)</f>
        <v>1684.6636185383952</v>
      </c>
      <c r="D330" s="111">
        <f>SUM(D322:D329)</f>
        <v>5443.5966072900001</v>
      </c>
      <c r="F330" s="79">
        <f>SUM(F322:F329)</f>
        <v>1</v>
      </c>
      <c r="G330" s="79">
        <f>SUM(G322:G329)</f>
        <v>0.99999999999999989</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23.449311086590519</v>
      </c>
      <c r="G341" s="20"/>
    </row>
    <row r="342" spans="1:7" x14ac:dyDescent="0.25">
      <c r="A342" s="20" t="s">
        <v>865</v>
      </c>
      <c r="B342" s="29" t="s">
        <v>866</v>
      </c>
      <c r="C342" s="117">
        <v>9.0713432375454257</v>
      </c>
      <c r="G342" s="20"/>
    </row>
    <row r="343" spans="1:7" x14ac:dyDescent="0.25">
      <c r="A343" s="20" t="s">
        <v>867</v>
      </c>
      <c r="B343" s="29" t="s">
        <v>868</v>
      </c>
      <c r="C343" s="117">
        <v>6.5250073718200081</v>
      </c>
      <c r="G343" s="20"/>
    </row>
    <row r="344" spans="1:7" x14ac:dyDescent="0.25">
      <c r="A344" s="20" t="s">
        <v>869</v>
      </c>
      <c r="B344" s="29" t="s">
        <v>870</v>
      </c>
      <c r="C344" s="117">
        <v>4.1968766218781441</v>
      </c>
      <c r="G344" s="20"/>
    </row>
    <row r="345" spans="1:7" x14ac:dyDescent="0.25">
      <c r="A345" s="20" t="s">
        <v>871</v>
      </c>
      <c r="B345" s="29" t="s">
        <v>872</v>
      </c>
      <c r="C345" s="117">
        <v>6.0603226991798858</v>
      </c>
      <c r="G345" s="20"/>
    </row>
    <row r="346" spans="1:7" x14ac:dyDescent="0.25">
      <c r="A346" s="20" t="s">
        <v>873</v>
      </c>
      <c r="B346" s="29" t="s">
        <v>874</v>
      </c>
      <c r="C346" s="133">
        <v>21.287330331106634</v>
      </c>
      <c r="G346" s="20"/>
    </row>
    <row r="347" spans="1:7" x14ac:dyDescent="0.25">
      <c r="A347" s="20" t="s">
        <v>875</v>
      </c>
      <c r="B347" s="29" t="s">
        <v>876</v>
      </c>
      <c r="C347" s="117">
        <v>3.9898564324452597</v>
      </c>
      <c r="G347" s="20"/>
    </row>
    <row r="348" spans="1:7" x14ac:dyDescent="0.25">
      <c r="A348" s="20" t="s">
        <v>877</v>
      </c>
      <c r="B348" s="29" t="s">
        <v>878</v>
      </c>
      <c r="C348" s="117">
        <v>8.4221959722104458</v>
      </c>
      <c r="G348" s="20"/>
    </row>
    <row r="349" spans="1:7" x14ac:dyDescent="0.25">
      <c r="A349" s="20" t="s">
        <v>879</v>
      </c>
      <c r="B349" s="29" t="s">
        <v>880</v>
      </c>
      <c r="C349" s="117">
        <v>0.88799559872603206</v>
      </c>
      <c r="G349" s="20"/>
    </row>
    <row r="350" spans="1:7" x14ac:dyDescent="0.25">
      <c r="A350" s="20" t="s">
        <v>881</v>
      </c>
      <c r="B350" s="29" t="s">
        <v>86</v>
      </c>
      <c r="C350" s="117">
        <v>16.109760648497645</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1120</v>
      </c>
      <c r="C6" s="20" t="s">
        <v>1119</v>
      </c>
    </row>
    <row r="7" spans="1:3" ht="45" x14ac:dyDescent="0.25">
      <c r="A7" s="1" t="s">
        <v>904</v>
      </c>
      <c r="B7" s="26" t="s">
        <v>903</v>
      </c>
      <c r="C7" s="20" t="s">
        <v>1123</v>
      </c>
    </row>
    <row r="8" spans="1:3" ht="60" x14ac:dyDescent="0.25">
      <c r="A8" s="1" t="s">
        <v>905</v>
      </c>
      <c r="B8" s="26" t="s">
        <v>1121</v>
      </c>
      <c r="C8" s="20" t="s">
        <v>1122</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1077</v>
      </c>
      <c r="C12" s="136" t="s">
        <v>1079</v>
      </c>
    </row>
    <row r="13" spans="1:3" x14ac:dyDescent="0.25">
      <c r="A13" s="1" t="s">
        <v>913</v>
      </c>
      <c r="B13" s="26" t="s">
        <v>912</v>
      </c>
      <c r="C13" s="20" t="s">
        <v>25</v>
      </c>
    </row>
    <row r="14" spans="1:3" x14ac:dyDescent="0.25">
      <c r="A14" s="1" t="s">
        <v>915</v>
      </c>
      <c r="B14" s="26" t="s">
        <v>914</v>
      </c>
      <c r="C14" s="136" t="s">
        <v>1080</v>
      </c>
    </row>
    <row r="15" spans="1:3" ht="30" x14ac:dyDescent="0.25">
      <c r="A15" s="1" t="s">
        <v>917</v>
      </c>
      <c r="B15" s="26" t="s">
        <v>916</v>
      </c>
      <c r="C15" s="20" t="s">
        <v>25</v>
      </c>
    </row>
    <row r="16" spans="1:3" x14ac:dyDescent="0.25">
      <c r="A16" s="1" t="s">
        <v>919</v>
      </c>
      <c r="B16" s="26" t="s">
        <v>918</v>
      </c>
      <c r="C16" s="20" t="s">
        <v>1081</v>
      </c>
    </row>
    <row r="17" spans="1:3" ht="30" x14ac:dyDescent="0.25">
      <c r="A17" s="1" t="s">
        <v>921</v>
      </c>
      <c r="B17" s="26" t="s">
        <v>920</v>
      </c>
      <c r="C17" s="20" t="s">
        <v>25</v>
      </c>
    </row>
    <row r="18" spans="1:3" ht="30" customHeight="1" x14ac:dyDescent="0.25">
      <c r="A18" s="1" t="s">
        <v>923</v>
      </c>
      <c r="B18" s="26" t="s">
        <v>922</v>
      </c>
      <c r="C18" s="46" t="s">
        <v>1139</v>
      </c>
    </row>
    <row r="19" spans="1:3" x14ac:dyDescent="0.25">
      <c r="A19" s="1" t="s">
        <v>1124</v>
      </c>
      <c r="B19" s="26" t="s">
        <v>924</v>
      </c>
      <c r="C19" s="20" t="s">
        <v>25</v>
      </c>
    </row>
    <row r="20" spans="1:3" x14ac:dyDescent="0.25">
      <c r="A20" s="1" t="s">
        <v>1125</v>
      </c>
      <c r="B20" s="26" t="s">
        <v>1078</v>
      </c>
      <c r="C20" s="136" t="s">
        <v>1080</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ht="60" x14ac:dyDescent="0.25">
      <c r="A35" s="1" t="s">
        <v>947</v>
      </c>
      <c r="B35" s="30" t="s">
        <v>1170</v>
      </c>
      <c r="C35" s="20" t="s">
        <v>1169</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1150</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M95"/>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8" bestFit="1" customWidth="1"/>
    <col min="6" max="6" width="9.7109375" style="148" bestFit="1" customWidth="1"/>
    <col min="7" max="7" width="15.140625" style="154" bestFit="1" customWidth="1"/>
    <col min="8" max="8" width="11.85546875" style="154" bestFit="1" customWidth="1"/>
    <col min="9" max="9" width="60.85546875" bestFit="1" customWidth="1"/>
  </cols>
  <sheetData>
    <row r="1" spans="1:13" s="37" customFormat="1" ht="31.5" x14ac:dyDescent="0.25">
      <c r="A1" s="18" t="s">
        <v>1091</v>
      </c>
      <c r="B1" s="18"/>
      <c r="C1" s="19"/>
      <c r="D1" s="19"/>
      <c r="E1" s="149"/>
      <c r="F1" s="149"/>
      <c r="G1" s="152"/>
      <c r="H1" s="152"/>
      <c r="I1" s="19"/>
    </row>
    <row r="3" spans="1:13" s="156" customFormat="1" ht="30" x14ac:dyDescent="0.25">
      <c r="A3" s="73" t="s">
        <v>996</v>
      </c>
      <c r="B3" s="72" t="s">
        <v>1092</v>
      </c>
      <c r="C3" s="138" t="s">
        <v>1085</v>
      </c>
      <c r="D3" s="139" t="s">
        <v>1086</v>
      </c>
      <c r="E3" s="150" t="s">
        <v>1071</v>
      </c>
      <c r="F3" s="150" t="s">
        <v>1167</v>
      </c>
      <c r="G3" s="153" t="s">
        <v>1087</v>
      </c>
      <c r="H3" s="157" t="s">
        <v>1171</v>
      </c>
      <c r="I3" s="134" t="s">
        <v>1072</v>
      </c>
    </row>
    <row r="4" spans="1:13" x14ac:dyDescent="0.25">
      <c r="A4" t="s">
        <v>1040</v>
      </c>
      <c r="B4" t="s">
        <v>1073</v>
      </c>
      <c r="C4" s="137">
        <v>40940</v>
      </c>
      <c r="D4" s="137">
        <v>49341</v>
      </c>
      <c r="E4" s="148">
        <v>2000000</v>
      </c>
      <c r="F4" s="148" t="s">
        <v>161</v>
      </c>
      <c r="G4" s="154" t="s">
        <v>228</v>
      </c>
      <c r="H4" s="154" t="s">
        <v>1168</v>
      </c>
      <c r="I4" t="s">
        <v>1070</v>
      </c>
      <c r="K4" s="147"/>
      <c r="L4" s="148"/>
      <c r="M4" s="154"/>
    </row>
    <row r="5" spans="1:13" x14ac:dyDescent="0.25">
      <c r="A5" t="s">
        <v>1049</v>
      </c>
      <c r="B5" t="s">
        <v>1073</v>
      </c>
      <c r="C5" s="137">
        <v>41033</v>
      </c>
      <c r="D5" s="137">
        <v>46511</v>
      </c>
      <c r="E5" s="148">
        <v>10000000</v>
      </c>
      <c r="F5" s="148" t="s">
        <v>161</v>
      </c>
      <c r="G5" s="154" t="s">
        <v>228</v>
      </c>
      <c r="H5" s="154" t="s">
        <v>1168</v>
      </c>
      <c r="I5" t="s">
        <v>1070</v>
      </c>
      <c r="K5" s="147"/>
      <c r="L5" s="148"/>
      <c r="M5" s="154"/>
    </row>
    <row r="6" spans="1:13" x14ac:dyDescent="0.25">
      <c r="A6" t="s">
        <v>1058</v>
      </c>
      <c r="B6" t="s">
        <v>1073</v>
      </c>
      <c r="C6" s="137">
        <v>41306</v>
      </c>
      <c r="D6" s="137">
        <v>49341</v>
      </c>
      <c r="E6" s="148">
        <v>4000000</v>
      </c>
      <c r="F6" s="148" t="s">
        <v>161</v>
      </c>
      <c r="G6" s="154" t="s">
        <v>228</v>
      </c>
      <c r="H6" s="154" t="s">
        <v>1168</v>
      </c>
      <c r="I6" t="s">
        <v>1070</v>
      </c>
      <c r="K6" s="147"/>
      <c r="L6" s="148"/>
      <c r="M6" s="154"/>
    </row>
    <row r="7" spans="1:13" x14ac:dyDescent="0.25">
      <c r="A7" t="s">
        <v>1050</v>
      </c>
      <c r="B7" t="s">
        <v>1073</v>
      </c>
      <c r="C7" s="137">
        <v>41353</v>
      </c>
      <c r="D7" s="137">
        <v>47197</v>
      </c>
      <c r="E7" s="148">
        <v>10000000</v>
      </c>
      <c r="F7" s="148" t="s">
        <v>161</v>
      </c>
      <c r="G7" s="154" t="s">
        <v>228</v>
      </c>
      <c r="H7" s="154" t="s">
        <v>1168</v>
      </c>
      <c r="I7" t="s">
        <v>1070</v>
      </c>
      <c r="K7" s="147"/>
      <c r="L7" s="148"/>
      <c r="M7" s="154"/>
    </row>
    <row r="8" spans="1:13" x14ac:dyDescent="0.25">
      <c r="A8" t="s">
        <v>997</v>
      </c>
      <c r="B8" t="s">
        <v>1073</v>
      </c>
      <c r="C8" s="137">
        <v>41382</v>
      </c>
      <c r="D8" s="137">
        <v>46861</v>
      </c>
      <c r="E8" s="148">
        <v>15000000</v>
      </c>
      <c r="F8" s="148" t="s">
        <v>161</v>
      </c>
      <c r="G8" s="154" t="s">
        <v>228</v>
      </c>
      <c r="H8" s="154" t="s">
        <v>1168</v>
      </c>
      <c r="K8" s="147"/>
      <c r="L8" s="148"/>
      <c r="M8" s="154"/>
    </row>
    <row r="9" spans="1:13" x14ac:dyDescent="0.25">
      <c r="A9" t="s">
        <v>998</v>
      </c>
      <c r="B9" t="s">
        <v>1073</v>
      </c>
      <c r="C9" s="137">
        <v>41411</v>
      </c>
      <c r="D9" s="137">
        <v>47620</v>
      </c>
      <c r="E9" s="148">
        <v>46500000</v>
      </c>
      <c r="F9" s="148" t="s">
        <v>161</v>
      </c>
      <c r="G9" s="154" t="s">
        <v>228</v>
      </c>
      <c r="H9" s="154" t="s">
        <v>1168</v>
      </c>
      <c r="K9" s="147"/>
      <c r="L9" s="148"/>
      <c r="M9" s="154"/>
    </row>
    <row r="10" spans="1:13" x14ac:dyDescent="0.25">
      <c r="A10" t="s">
        <v>1034</v>
      </c>
      <c r="B10" t="s">
        <v>1073</v>
      </c>
      <c r="C10" s="137">
        <v>41498</v>
      </c>
      <c r="D10" s="137">
        <v>50629</v>
      </c>
      <c r="E10" s="148">
        <v>5000000</v>
      </c>
      <c r="F10" s="148" t="s">
        <v>161</v>
      </c>
      <c r="G10" s="154" t="s">
        <v>228</v>
      </c>
      <c r="H10" s="154" t="s">
        <v>1168</v>
      </c>
      <c r="I10" t="s">
        <v>1070</v>
      </c>
      <c r="K10" s="147"/>
      <c r="L10" s="148"/>
      <c r="M10" s="154"/>
    </row>
    <row r="11" spans="1:13" x14ac:dyDescent="0.25">
      <c r="A11" t="s">
        <v>1035</v>
      </c>
      <c r="B11" t="s">
        <v>1073</v>
      </c>
      <c r="C11" s="137">
        <v>41564</v>
      </c>
      <c r="D11" s="137">
        <v>48869</v>
      </c>
      <c r="E11" s="148">
        <v>1000000</v>
      </c>
      <c r="F11" s="148" t="s">
        <v>161</v>
      </c>
      <c r="G11" s="154" t="s">
        <v>228</v>
      </c>
      <c r="H11" s="154" t="s">
        <v>1168</v>
      </c>
      <c r="I11" t="s">
        <v>1070</v>
      </c>
      <c r="K11" s="147"/>
      <c r="L11" s="148"/>
      <c r="M11" s="154"/>
    </row>
    <row r="12" spans="1:13" x14ac:dyDescent="0.25">
      <c r="A12" t="s">
        <v>1046</v>
      </c>
      <c r="B12" t="s">
        <v>1073</v>
      </c>
      <c r="C12" s="137">
        <v>41768</v>
      </c>
      <c r="D12" s="137">
        <v>47247</v>
      </c>
      <c r="E12" s="148">
        <v>8000000</v>
      </c>
      <c r="F12" s="148" t="s">
        <v>161</v>
      </c>
      <c r="G12" s="154" t="s">
        <v>228</v>
      </c>
      <c r="H12" s="154" t="s">
        <v>1168</v>
      </c>
      <c r="I12" t="s">
        <v>1070</v>
      </c>
      <c r="K12" s="147"/>
      <c r="L12" s="148"/>
      <c r="M12" s="154"/>
    </row>
    <row r="13" spans="1:13" x14ac:dyDescent="0.25">
      <c r="A13" t="s">
        <v>1059</v>
      </c>
      <c r="B13" t="s">
        <v>1073</v>
      </c>
      <c r="C13" s="137">
        <v>41768</v>
      </c>
      <c r="D13" s="137">
        <v>47247</v>
      </c>
      <c r="E13" s="148">
        <v>2000000</v>
      </c>
      <c r="F13" s="148" t="s">
        <v>161</v>
      </c>
      <c r="G13" s="154" t="s">
        <v>228</v>
      </c>
      <c r="H13" s="154" t="s">
        <v>1168</v>
      </c>
      <c r="I13" t="s">
        <v>1070</v>
      </c>
      <c r="K13" s="147"/>
      <c r="L13" s="148"/>
      <c r="M13" s="154"/>
    </row>
    <row r="14" spans="1:13" x14ac:dyDescent="0.25">
      <c r="A14" t="s">
        <v>1044</v>
      </c>
      <c r="B14" t="s">
        <v>1073</v>
      </c>
      <c r="C14" s="137">
        <v>41828</v>
      </c>
      <c r="D14" s="137">
        <v>49133</v>
      </c>
      <c r="E14" s="148">
        <v>5000000</v>
      </c>
      <c r="F14" s="148" t="s">
        <v>161</v>
      </c>
      <c r="G14" s="154" t="s">
        <v>228</v>
      </c>
      <c r="H14" s="154" t="s">
        <v>1168</v>
      </c>
      <c r="I14" t="s">
        <v>1070</v>
      </c>
      <c r="K14" s="147"/>
      <c r="L14" s="148"/>
      <c r="M14" s="154"/>
    </row>
    <row r="15" spans="1:13" x14ac:dyDescent="0.25">
      <c r="A15" t="s">
        <v>1001</v>
      </c>
      <c r="B15" t="s">
        <v>1073</v>
      </c>
      <c r="C15" s="137">
        <v>41834</v>
      </c>
      <c r="D15" s="137">
        <v>50965</v>
      </c>
      <c r="E15" s="148">
        <v>13000000</v>
      </c>
      <c r="F15" s="148" t="s">
        <v>161</v>
      </c>
      <c r="G15" s="154" t="s">
        <v>228</v>
      </c>
      <c r="H15" s="154" t="s">
        <v>1168</v>
      </c>
      <c r="K15" s="147"/>
      <c r="L15" s="148"/>
      <c r="M15" s="154"/>
    </row>
    <row r="16" spans="1:13" x14ac:dyDescent="0.25">
      <c r="A16" t="s">
        <v>1060</v>
      </c>
      <c r="B16" t="s">
        <v>1073</v>
      </c>
      <c r="C16" s="137">
        <v>41859</v>
      </c>
      <c r="D16" s="137">
        <v>49164</v>
      </c>
      <c r="E16" s="148">
        <v>6500000</v>
      </c>
      <c r="F16" s="148" t="s">
        <v>161</v>
      </c>
      <c r="G16" s="154" t="s">
        <v>228</v>
      </c>
      <c r="H16" s="154" t="s">
        <v>1168</v>
      </c>
      <c r="K16" s="147"/>
      <c r="L16" s="148"/>
      <c r="M16" s="154"/>
    </row>
    <row r="17" spans="1:13" x14ac:dyDescent="0.25">
      <c r="A17" t="s">
        <v>1036</v>
      </c>
      <c r="B17" t="s">
        <v>1073</v>
      </c>
      <c r="C17" s="137">
        <v>41865</v>
      </c>
      <c r="D17" s="137">
        <v>49170</v>
      </c>
      <c r="E17" s="148">
        <v>11000000</v>
      </c>
      <c r="F17" s="148" t="s">
        <v>161</v>
      </c>
      <c r="G17" s="154" t="s">
        <v>228</v>
      </c>
      <c r="H17" s="154" t="s">
        <v>1168</v>
      </c>
      <c r="I17" t="s">
        <v>1070</v>
      </c>
      <c r="K17" s="147"/>
      <c r="L17" s="148"/>
      <c r="M17" s="154"/>
    </row>
    <row r="18" spans="1:13" x14ac:dyDescent="0.25">
      <c r="A18" t="s">
        <v>1042</v>
      </c>
      <c r="B18" t="s">
        <v>1073</v>
      </c>
      <c r="C18" s="137">
        <v>41871</v>
      </c>
      <c r="D18" s="137">
        <v>47350</v>
      </c>
      <c r="E18" s="148">
        <v>7500000</v>
      </c>
      <c r="F18" s="148" t="s">
        <v>161</v>
      </c>
      <c r="G18" s="154" t="s">
        <v>228</v>
      </c>
      <c r="H18" s="154" t="s">
        <v>1168</v>
      </c>
      <c r="I18" t="s">
        <v>1070</v>
      </c>
      <c r="K18" s="147"/>
      <c r="L18" s="148"/>
      <c r="M18" s="154"/>
    </row>
    <row r="19" spans="1:13" x14ac:dyDescent="0.25">
      <c r="A19" t="s">
        <v>1002</v>
      </c>
      <c r="B19" t="s">
        <v>1073</v>
      </c>
      <c r="C19" s="137">
        <v>41911</v>
      </c>
      <c r="D19" s="137">
        <v>49216</v>
      </c>
      <c r="E19" s="148">
        <v>5000000</v>
      </c>
      <c r="F19" s="148" t="s">
        <v>161</v>
      </c>
      <c r="G19" s="154" t="s">
        <v>228</v>
      </c>
      <c r="H19" s="154" t="s">
        <v>1168</v>
      </c>
      <c r="I19" t="s">
        <v>1070</v>
      </c>
      <c r="K19" s="147"/>
      <c r="L19" s="148"/>
      <c r="M19" s="154"/>
    </row>
    <row r="20" spans="1:13" x14ac:dyDescent="0.25">
      <c r="A20" t="s">
        <v>1003</v>
      </c>
      <c r="B20" t="s">
        <v>1073</v>
      </c>
      <c r="C20" s="137">
        <v>41928</v>
      </c>
      <c r="D20" s="137">
        <v>49233</v>
      </c>
      <c r="E20" s="148">
        <v>5000000</v>
      </c>
      <c r="F20" s="148" t="s">
        <v>161</v>
      </c>
      <c r="G20" s="154" t="s">
        <v>228</v>
      </c>
      <c r="H20" s="154" t="s">
        <v>1168</v>
      </c>
      <c r="K20" s="147"/>
      <c r="L20" s="148"/>
      <c r="M20" s="154"/>
    </row>
    <row r="21" spans="1:13" x14ac:dyDescent="0.25">
      <c r="A21" t="s">
        <v>1004</v>
      </c>
      <c r="B21" t="s">
        <v>1073</v>
      </c>
      <c r="C21" s="137">
        <v>41939</v>
      </c>
      <c r="D21" s="137">
        <v>50705</v>
      </c>
      <c r="E21" s="148">
        <v>20000000</v>
      </c>
      <c r="F21" s="148" t="s">
        <v>161</v>
      </c>
      <c r="G21" s="154" t="s">
        <v>228</v>
      </c>
      <c r="H21" s="154" t="s">
        <v>1168</v>
      </c>
      <c r="K21" s="147"/>
      <c r="L21" s="148"/>
      <c r="M21" s="154"/>
    </row>
    <row r="22" spans="1:13" x14ac:dyDescent="0.25">
      <c r="A22" t="s">
        <v>1047</v>
      </c>
      <c r="B22" t="s">
        <v>1073</v>
      </c>
      <c r="C22" s="137">
        <v>42003</v>
      </c>
      <c r="D22" s="137">
        <v>52961</v>
      </c>
      <c r="E22" s="148">
        <v>25000000</v>
      </c>
      <c r="F22" s="148" t="s">
        <v>161</v>
      </c>
      <c r="G22" s="154" t="s">
        <v>228</v>
      </c>
      <c r="H22" s="154" t="s">
        <v>1168</v>
      </c>
      <c r="K22" s="147"/>
      <c r="L22" s="148"/>
      <c r="M22" s="154"/>
    </row>
    <row r="23" spans="1:13" x14ac:dyDescent="0.25">
      <c r="A23" t="s">
        <v>999</v>
      </c>
      <c r="B23" t="s">
        <v>1073</v>
      </c>
      <c r="C23" s="137">
        <v>42052</v>
      </c>
      <c r="D23" s="137">
        <v>53010</v>
      </c>
      <c r="E23" s="148">
        <v>20000000</v>
      </c>
      <c r="F23" s="148" t="s">
        <v>161</v>
      </c>
      <c r="G23" s="154" t="s">
        <v>228</v>
      </c>
      <c r="H23" s="154" t="s">
        <v>1168</v>
      </c>
      <c r="K23" s="147"/>
      <c r="L23" s="148"/>
      <c r="M23" s="154"/>
    </row>
    <row r="24" spans="1:13" x14ac:dyDescent="0.25">
      <c r="A24" t="s">
        <v>1039</v>
      </c>
      <c r="B24" t="s">
        <v>1073</v>
      </c>
      <c r="C24" s="137">
        <v>42073</v>
      </c>
      <c r="D24" s="137">
        <v>45726</v>
      </c>
      <c r="E24" s="148">
        <v>2000000</v>
      </c>
      <c r="F24" s="148" t="s">
        <v>161</v>
      </c>
      <c r="G24" s="154" t="s">
        <v>228</v>
      </c>
      <c r="H24" s="154" t="s">
        <v>1168</v>
      </c>
      <c r="I24" t="s">
        <v>1070</v>
      </c>
      <c r="K24" s="147"/>
      <c r="L24" s="148"/>
      <c r="M24" s="154"/>
    </row>
    <row r="25" spans="1:13" x14ac:dyDescent="0.25">
      <c r="A25" t="s">
        <v>1057</v>
      </c>
      <c r="B25" t="s">
        <v>1073</v>
      </c>
      <c r="C25" s="137">
        <v>42083</v>
      </c>
      <c r="D25" s="137">
        <v>45736</v>
      </c>
      <c r="E25" s="148">
        <v>781600</v>
      </c>
      <c r="F25" s="148" t="s">
        <v>161</v>
      </c>
      <c r="G25" s="154" t="s">
        <v>228</v>
      </c>
      <c r="H25" s="154" t="s">
        <v>1168</v>
      </c>
      <c r="K25" s="147"/>
      <c r="L25" s="148"/>
      <c r="M25" s="154"/>
    </row>
    <row r="26" spans="1:13" x14ac:dyDescent="0.25">
      <c r="A26" t="s">
        <v>1000</v>
      </c>
      <c r="B26" t="s">
        <v>1073</v>
      </c>
      <c r="C26" s="137">
        <v>42230</v>
      </c>
      <c r="D26" s="137">
        <v>53188</v>
      </c>
      <c r="E26" s="148">
        <v>5000000</v>
      </c>
      <c r="F26" s="148" t="s">
        <v>161</v>
      </c>
      <c r="G26" s="154" t="s">
        <v>228</v>
      </c>
      <c r="H26" s="154" t="s">
        <v>1168</v>
      </c>
      <c r="I26" t="s">
        <v>1070</v>
      </c>
      <c r="K26" s="147"/>
      <c r="L26" s="148"/>
      <c r="M26" s="154"/>
    </row>
    <row r="27" spans="1:13" x14ac:dyDescent="0.25">
      <c r="A27" t="s">
        <v>1045</v>
      </c>
      <c r="B27" t="s">
        <v>1073</v>
      </c>
      <c r="C27" s="137">
        <v>42263</v>
      </c>
      <c r="D27" s="137">
        <v>47742</v>
      </c>
      <c r="E27" s="148">
        <v>5000000</v>
      </c>
      <c r="F27" s="148" t="s">
        <v>161</v>
      </c>
      <c r="G27" s="154" t="s">
        <v>228</v>
      </c>
      <c r="H27" s="154" t="s">
        <v>1168</v>
      </c>
      <c r="I27" t="s">
        <v>1070</v>
      </c>
      <c r="K27" s="147"/>
      <c r="L27" s="148"/>
      <c r="M27" s="154"/>
    </row>
    <row r="28" spans="1:13" x14ac:dyDescent="0.25">
      <c r="A28" t="s">
        <v>1061</v>
      </c>
      <c r="B28" t="s">
        <v>1073</v>
      </c>
      <c r="C28" s="137">
        <v>42263</v>
      </c>
      <c r="D28" s="137">
        <v>47742</v>
      </c>
      <c r="E28" s="148">
        <v>5000000</v>
      </c>
      <c r="F28" s="148" t="s">
        <v>161</v>
      </c>
      <c r="G28" s="154" t="s">
        <v>228</v>
      </c>
      <c r="H28" s="154" t="s">
        <v>1168</v>
      </c>
      <c r="K28" s="147"/>
      <c r="L28" s="148"/>
      <c r="M28" s="154"/>
    </row>
    <row r="29" spans="1:13" x14ac:dyDescent="0.25">
      <c r="A29" t="s">
        <v>1048</v>
      </c>
      <c r="B29" t="s">
        <v>1073</v>
      </c>
      <c r="C29" s="137">
        <v>42384</v>
      </c>
      <c r="D29" s="137">
        <v>46037</v>
      </c>
      <c r="E29" s="148">
        <v>8726300</v>
      </c>
      <c r="F29" s="148" t="s">
        <v>161</v>
      </c>
      <c r="G29" s="154" t="s">
        <v>228</v>
      </c>
      <c r="H29" s="154" t="s">
        <v>1168</v>
      </c>
      <c r="I29" t="s">
        <v>1070</v>
      </c>
      <c r="K29" s="147"/>
      <c r="L29" s="148"/>
      <c r="M29" s="154"/>
    </row>
    <row r="30" spans="1:13" x14ac:dyDescent="0.25">
      <c r="A30" t="s">
        <v>1005</v>
      </c>
      <c r="B30" t="s">
        <v>1073</v>
      </c>
      <c r="C30" s="137">
        <v>42397</v>
      </c>
      <c r="D30" s="137">
        <v>46050</v>
      </c>
      <c r="E30" s="148">
        <v>15000000</v>
      </c>
      <c r="F30" s="148" t="s">
        <v>161</v>
      </c>
      <c r="G30" s="154" t="s">
        <v>228</v>
      </c>
      <c r="H30" s="154" t="s">
        <v>1168</v>
      </c>
      <c r="I30" t="s">
        <v>1070</v>
      </c>
      <c r="K30" s="147"/>
      <c r="L30" s="148"/>
      <c r="M30" s="154"/>
    </row>
    <row r="31" spans="1:13" x14ac:dyDescent="0.25">
      <c r="A31" t="s">
        <v>1054</v>
      </c>
      <c r="B31" t="s">
        <v>1073</v>
      </c>
      <c r="C31" s="137">
        <v>42475</v>
      </c>
      <c r="D31" s="137">
        <v>47953</v>
      </c>
      <c r="E31" s="148">
        <v>3000000</v>
      </c>
      <c r="F31" s="148" t="s">
        <v>161</v>
      </c>
      <c r="G31" s="154" t="s">
        <v>228</v>
      </c>
      <c r="H31" s="154" t="s">
        <v>1168</v>
      </c>
      <c r="I31" t="s">
        <v>1070</v>
      </c>
      <c r="K31" s="147"/>
      <c r="L31" s="148"/>
      <c r="M31" s="154"/>
    </row>
    <row r="32" spans="1:13" x14ac:dyDescent="0.25">
      <c r="A32" t="s">
        <v>1055</v>
      </c>
      <c r="B32" t="s">
        <v>1073</v>
      </c>
      <c r="C32" s="137">
        <v>42475</v>
      </c>
      <c r="D32" s="137">
        <v>47953</v>
      </c>
      <c r="E32" s="148">
        <v>4000000</v>
      </c>
      <c r="F32" s="148" t="s">
        <v>161</v>
      </c>
      <c r="G32" s="154" t="s">
        <v>228</v>
      </c>
      <c r="H32" s="154" t="s">
        <v>1168</v>
      </c>
      <c r="K32" s="147"/>
      <c r="L32" s="148"/>
      <c r="M32" s="154"/>
    </row>
    <row r="33" spans="1:13" x14ac:dyDescent="0.25">
      <c r="A33" t="s">
        <v>1056</v>
      </c>
      <c r="B33" t="s">
        <v>1073</v>
      </c>
      <c r="C33" s="137">
        <v>42475</v>
      </c>
      <c r="D33" s="137">
        <v>47953</v>
      </c>
      <c r="E33" s="148">
        <v>8000000</v>
      </c>
      <c r="F33" s="148" t="s">
        <v>161</v>
      </c>
      <c r="G33" s="154" t="s">
        <v>228</v>
      </c>
      <c r="H33" s="154" t="s">
        <v>1168</v>
      </c>
      <c r="I33" t="s">
        <v>1070</v>
      </c>
      <c r="K33" s="147"/>
      <c r="L33" s="148"/>
      <c r="M33" s="154"/>
    </row>
    <row r="34" spans="1:13" x14ac:dyDescent="0.25">
      <c r="A34" t="s">
        <v>1062</v>
      </c>
      <c r="B34" t="s">
        <v>1073</v>
      </c>
      <c r="C34" s="137">
        <v>42601</v>
      </c>
      <c r="D34" s="137">
        <v>46253</v>
      </c>
      <c r="E34" s="148">
        <v>7000000</v>
      </c>
      <c r="F34" s="148" t="s">
        <v>161</v>
      </c>
      <c r="G34" s="154" t="s">
        <v>228</v>
      </c>
      <c r="H34" s="154" t="s">
        <v>1168</v>
      </c>
      <c r="I34" t="s">
        <v>1070</v>
      </c>
      <c r="K34" s="147"/>
      <c r="L34" s="148"/>
      <c r="M34" s="154"/>
    </row>
    <row r="35" spans="1:13" x14ac:dyDescent="0.25">
      <c r="A35" t="s">
        <v>1037</v>
      </c>
      <c r="B35" t="s">
        <v>1073</v>
      </c>
      <c r="C35" s="137">
        <v>42622</v>
      </c>
      <c r="D35" s="137">
        <v>46274</v>
      </c>
      <c r="E35" s="148">
        <v>2500000</v>
      </c>
      <c r="F35" s="148" t="s">
        <v>161</v>
      </c>
      <c r="G35" s="154" t="s">
        <v>228</v>
      </c>
      <c r="H35" s="154" t="s">
        <v>1168</v>
      </c>
      <c r="I35" t="s">
        <v>1070</v>
      </c>
      <c r="K35" s="147"/>
      <c r="L35" s="148"/>
      <c r="M35" s="154"/>
    </row>
    <row r="36" spans="1:13" x14ac:dyDescent="0.25">
      <c r="A36" t="s">
        <v>1038</v>
      </c>
      <c r="B36" t="s">
        <v>1073</v>
      </c>
      <c r="C36" s="137">
        <v>42629</v>
      </c>
      <c r="D36" s="137">
        <v>47742</v>
      </c>
      <c r="E36" s="148">
        <v>15000000</v>
      </c>
      <c r="F36" s="148" t="s">
        <v>161</v>
      </c>
      <c r="G36" s="154" t="s">
        <v>228</v>
      </c>
      <c r="H36" s="154" t="s">
        <v>1168</v>
      </c>
      <c r="I36" t="s">
        <v>1070</v>
      </c>
      <c r="K36" s="147"/>
      <c r="L36" s="148"/>
      <c r="M36" s="154"/>
    </row>
    <row r="37" spans="1:13" x14ac:dyDescent="0.25">
      <c r="A37" t="s">
        <v>1053</v>
      </c>
      <c r="B37" t="s">
        <v>1073</v>
      </c>
      <c r="C37" s="137">
        <v>42629</v>
      </c>
      <c r="D37" s="137">
        <v>49566</v>
      </c>
      <c r="E37" s="148">
        <v>15000000</v>
      </c>
      <c r="F37" s="148" t="s">
        <v>161</v>
      </c>
      <c r="G37" s="154" t="s">
        <v>228</v>
      </c>
      <c r="H37" s="154" t="s">
        <v>1168</v>
      </c>
      <c r="I37" t="s">
        <v>1070</v>
      </c>
      <c r="K37" s="147"/>
      <c r="L37" s="148"/>
      <c r="M37" s="154"/>
    </row>
    <row r="38" spans="1:13" x14ac:dyDescent="0.25">
      <c r="A38" t="s">
        <v>1006</v>
      </c>
      <c r="B38" t="s">
        <v>1073</v>
      </c>
      <c r="C38" s="137">
        <v>42641</v>
      </c>
      <c r="D38" s="137">
        <v>46293</v>
      </c>
      <c r="E38" s="148">
        <v>500000000</v>
      </c>
      <c r="F38" s="148" t="s">
        <v>161</v>
      </c>
      <c r="G38" s="154" t="s">
        <v>228</v>
      </c>
      <c r="H38" s="154" t="s">
        <v>1168</v>
      </c>
      <c r="I38" t="s">
        <v>1070</v>
      </c>
      <c r="K38" s="147"/>
      <c r="L38" s="148"/>
      <c r="M38" s="154"/>
    </row>
    <row r="39" spans="1:13" x14ac:dyDescent="0.25">
      <c r="A39" t="s">
        <v>1041</v>
      </c>
      <c r="B39" t="s">
        <v>1073</v>
      </c>
      <c r="C39" s="137">
        <v>42670</v>
      </c>
      <c r="D39" s="137">
        <v>48514</v>
      </c>
      <c r="E39" s="148">
        <v>5000000</v>
      </c>
      <c r="F39" s="148" t="s">
        <v>161</v>
      </c>
      <c r="G39" s="154" t="s">
        <v>228</v>
      </c>
      <c r="H39" s="154" t="s">
        <v>1168</v>
      </c>
      <c r="I39" t="s">
        <v>1070</v>
      </c>
      <c r="K39" s="147"/>
      <c r="L39" s="148"/>
      <c r="M39" s="154"/>
    </row>
    <row r="40" spans="1:13" x14ac:dyDescent="0.25">
      <c r="A40" t="s">
        <v>1043</v>
      </c>
      <c r="B40" t="s">
        <v>1073</v>
      </c>
      <c r="C40" s="137">
        <v>42670</v>
      </c>
      <c r="D40" s="137">
        <v>48514</v>
      </c>
      <c r="E40" s="148">
        <v>5000000</v>
      </c>
      <c r="F40" s="148" t="s">
        <v>161</v>
      </c>
      <c r="G40" s="154" t="s">
        <v>228</v>
      </c>
      <c r="H40" s="154" t="s">
        <v>1168</v>
      </c>
      <c r="K40" s="147"/>
      <c r="L40" s="148"/>
      <c r="M40" s="154"/>
    </row>
    <row r="41" spans="1:13" x14ac:dyDescent="0.25">
      <c r="A41" t="s">
        <v>1052</v>
      </c>
      <c r="B41" t="s">
        <v>1073</v>
      </c>
      <c r="C41" s="137">
        <v>42670</v>
      </c>
      <c r="D41" s="137">
        <v>48514</v>
      </c>
      <c r="E41" s="148">
        <v>5000000</v>
      </c>
      <c r="F41" s="148" t="s">
        <v>161</v>
      </c>
      <c r="G41" s="154" t="s">
        <v>228</v>
      </c>
      <c r="H41" s="154" t="s">
        <v>1168</v>
      </c>
      <c r="I41" t="s">
        <v>1070</v>
      </c>
      <c r="K41" s="147"/>
      <c r="L41" s="148"/>
      <c r="M41" s="154"/>
    </row>
    <row r="42" spans="1:13" x14ac:dyDescent="0.25">
      <c r="A42" t="s">
        <v>1051</v>
      </c>
      <c r="B42" t="s">
        <v>1073</v>
      </c>
      <c r="C42" s="137">
        <v>42781</v>
      </c>
      <c r="D42" s="137">
        <v>49037</v>
      </c>
      <c r="E42" s="148">
        <v>8000000</v>
      </c>
      <c r="F42" s="148" t="s">
        <v>161</v>
      </c>
      <c r="G42" s="154" t="s">
        <v>228</v>
      </c>
      <c r="H42" s="154" t="s">
        <v>1168</v>
      </c>
      <c r="I42" t="s">
        <v>1070</v>
      </c>
      <c r="K42" s="147"/>
      <c r="L42" s="148"/>
      <c r="M42" s="154"/>
    </row>
    <row r="43" spans="1:13" x14ac:dyDescent="0.25">
      <c r="A43" t="s">
        <v>1063</v>
      </c>
      <c r="B43" t="s">
        <v>1073</v>
      </c>
      <c r="C43" s="137">
        <v>42873</v>
      </c>
      <c r="D43" s="137">
        <v>48352</v>
      </c>
      <c r="E43" s="148">
        <v>15000000</v>
      </c>
      <c r="F43" s="148" t="s">
        <v>161</v>
      </c>
      <c r="G43" s="154" t="s">
        <v>228</v>
      </c>
      <c r="H43" s="154" t="s">
        <v>1168</v>
      </c>
      <c r="I43" t="s">
        <v>1070</v>
      </c>
      <c r="K43" s="147"/>
      <c r="L43" s="148"/>
      <c r="M43" s="154"/>
    </row>
    <row r="44" spans="1:13" x14ac:dyDescent="0.25">
      <c r="A44" t="s">
        <v>1007</v>
      </c>
      <c r="B44" t="s">
        <v>1073</v>
      </c>
      <c r="C44" s="137">
        <v>43138</v>
      </c>
      <c r="D44" s="137">
        <v>46790</v>
      </c>
      <c r="E44" s="148">
        <v>23000000</v>
      </c>
      <c r="F44" s="148" t="s">
        <v>161</v>
      </c>
      <c r="G44" s="154" t="s">
        <v>228</v>
      </c>
      <c r="H44" s="154" t="s">
        <v>1168</v>
      </c>
      <c r="I44" t="s">
        <v>1070</v>
      </c>
      <c r="K44" s="147"/>
      <c r="L44" s="148"/>
      <c r="M44" s="154"/>
    </row>
    <row r="45" spans="1:13" x14ac:dyDescent="0.25">
      <c r="A45" t="s">
        <v>1008</v>
      </c>
      <c r="B45" t="s">
        <v>1073</v>
      </c>
      <c r="C45" s="137">
        <v>43242</v>
      </c>
      <c r="D45" s="137">
        <v>45618</v>
      </c>
      <c r="E45" s="148">
        <v>10000000</v>
      </c>
      <c r="F45" s="148" t="s">
        <v>161</v>
      </c>
      <c r="G45" s="154" t="s">
        <v>228</v>
      </c>
      <c r="H45" s="154" t="s">
        <v>1168</v>
      </c>
      <c r="I45" t="s">
        <v>1070</v>
      </c>
      <c r="K45" s="147"/>
      <c r="L45" s="148"/>
      <c r="M45" s="154"/>
    </row>
    <row r="46" spans="1:13" x14ac:dyDescent="0.25">
      <c r="A46" t="s">
        <v>1009</v>
      </c>
      <c r="B46" t="s">
        <v>1073</v>
      </c>
      <c r="C46" s="137">
        <v>43293</v>
      </c>
      <c r="D46" s="137">
        <v>46946</v>
      </c>
      <c r="E46" s="148">
        <v>500000000</v>
      </c>
      <c r="F46" s="148" t="s">
        <v>161</v>
      </c>
      <c r="G46" s="154" t="s">
        <v>228</v>
      </c>
      <c r="H46" s="154" t="s">
        <v>1168</v>
      </c>
      <c r="K46" s="147"/>
      <c r="L46" s="148"/>
      <c r="M46" s="154"/>
    </row>
    <row r="47" spans="1:13" x14ac:dyDescent="0.25">
      <c r="A47" t="s">
        <v>1010</v>
      </c>
      <c r="B47" t="s">
        <v>1073</v>
      </c>
      <c r="C47" s="137">
        <v>43448</v>
      </c>
      <c r="D47" s="137">
        <v>54406</v>
      </c>
      <c r="E47" s="148">
        <v>50000000</v>
      </c>
      <c r="F47" s="148" t="s">
        <v>161</v>
      </c>
      <c r="G47" s="154" t="s">
        <v>228</v>
      </c>
      <c r="H47" s="154" t="s">
        <v>1168</v>
      </c>
      <c r="K47" s="147"/>
      <c r="L47" s="148"/>
      <c r="M47" s="154"/>
    </row>
    <row r="48" spans="1:13" x14ac:dyDescent="0.25">
      <c r="A48" t="s">
        <v>1011</v>
      </c>
      <c r="B48" t="s">
        <v>1073</v>
      </c>
      <c r="C48" s="137">
        <v>43448</v>
      </c>
      <c r="D48" s="137">
        <v>54406</v>
      </c>
      <c r="E48" s="148">
        <v>1000000</v>
      </c>
      <c r="F48" s="148" t="s">
        <v>161</v>
      </c>
      <c r="G48" s="154" t="s">
        <v>228</v>
      </c>
      <c r="H48" s="154" t="s">
        <v>1168</v>
      </c>
      <c r="K48" s="147"/>
      <c r="L48" s="148"/>
      <c r="M48" s="154"/>
    </row>
    <row r="49" spans="1:13" x14ac:dyDescent="0.25">
      <c r="A49" t="s">
        <v>1016</v>
      </c>
      <c r="B49" t="s">
        <v>1073</v>
      </c>
      <c r="C49" s="137">
        <v>43452</v>
      </c>
      <c r="D49" s="137">
        <v>54410</v>
      </c>
      <c r="E49" s="148">
        <v>33841648.740000002</v>
      </c>
      <c r="F49" s="148" t="s">
        <v>161</v>
      </c>
      <c r="G49" s="154" t="s">
        <v>228</v>
      </c>
      <c r="H49" s="154" t="s">
        <v>1168</v>
      </c>
      <c r="K49" s="147"/>
      <c r="L49" s="148"/>
      <c r="M49" s="154"/>
    </row>
    <row r="50" spans="1:13" x14ac:dyDescent="0.25">
      <c r="A50" t="s">
        <v>1012</v>
      </c>
      <c r="B50" t="s">
        <v>1073</v>
      </c>
      <c r="C50" s="137">
        <v>43490</v>
      </c>
      <c r="D50" s="137">
        <v>50795</v>
      </c>
      <c r="E50" s="148">
        <v>10000000</v>
      </c>
      <c r="F50" s="148" t="s">
        <v>161</v>
      </c>
      <c r="G50" s="154" t="s">
        <v>228</v>
      </c>
      <c r="H50" s="154" t="s">
        <v>1168</v>
      </c>
      <c r="K50" s="147"/>
      <c r="L50" s="148"/>
      <c r="M50" s="154"/>
    </row>
    <row r="51" spans="1:13" x14ac:dyDescent="0.25">
      <c r="A51" t="s">
        <v>1013</v>
      </c>
      <c r="B51" t="s">
        <v>1073</v>
      </c>
      <c r="C51" s="137">
        <v>43490</v>
      </c>
      <c r="D51" s="137">
        <v>50795</v>
      </c>
      <c r="E51" s="148">
        <v>5000000</v>
      </c>
      <c r="F51" s="148" t="s">
        <v>161</v>
      </c>
      <c r="G51" s="154" t="s">
        <v>228</v>
      </c>
      <c r="H51" s="154" t="s">
        <v>1168</v>
      </c>
      <c r="K51" s="147"/>
      <c r="L51" s="148"/>
      <c r="M51" s="154"/>
    </row>
    <row r="52" spans="1:13" x14ac:dyDescent="0.25">
      <c r="A52" t="s">
        <v>1014</v>
      </c>
      <c r="B52" t="s">
        <v>1073</v>
      </c>
      <c r="C52" s="137">
        <v>43490</v>
      </c>
      <c r="D52" s="137">
        <v>50795</v>
      </c>
      <c r="E52" s="148">
        <v>4000000</v>
      </c>
      <c r="F52" s="148" t="s">
        <v>161</v>
      </c>
      <c r="G52" s="154" t="s">
        <v>228</v>
      </c>
      <c r="H52" s="154" t="s">
        <v>1168</v>
      </c>
      <c r="K52" s="147"/>
      <c r="L52" s="148"/>
      <c r="M52" s="154"/>
    </row>
    <row r="53" spans="1:13" x14ac:dyDescent="0.25">
      <c r="A53" t="s">
        <v>1015</v>
      </c>
      <c r="B53" t="s">
        <v>1073</v>
      </c>
      <c r="C53" s="137">
        <v>43504</v>
      </c>
      <c r="D53" s="137">
        <v>50444</v>
      </c>
      <c r="E53" s="148">
        <v>10996362.380000001</v>
      </c>
      <c r="F53" s="148" t="s">
        <v>161</v>
      </c>
      <c r="G53" s="154" t="s">
        <v>228</v>
      </c>
      <c r="H53" s="154" t="s">
        <v>1168</v>
      </c>
      <c r="K53" s="147"/>
      <c r="L53" s="148"/>
      <c r="M53" s="154"/>
    </row>
    <row r="54" spans="1:13" x14ac:dyDescent="0.25">
      <c r="A54" t="s">
        <v>1017</v>
      </c>
      <c r="B54" t="s">
        <v>1073</v>
      </c>
      <c r="C54" s="137">
        <v>43662</v>
      </c>
      <c r="D54" s="137">
        <v>46013</v>
      </c>
      <c r="E54" s="148">
        <v>20000000</v>
      </c>
      <c r="F54" s="148" t="s">
        <v>161</v>
      </c>
      <c r="G54" s="154" t="s">
        <v>228</v>
      </c>
      <c r="H54" s="154" t="s">
        <v>1168</v>
      </c>
      <c r="K54" s="147"/>
      <c r="L54" s="148"/>
      <c r="M54" s="154"/>
    </row>
    <row r="55" spans="1:13" x14ac:dyDescent="0.25">
      <c r="A55" t="s">
        <v>1019</v>
      </c>
      <c r="B55" t="s">
        <v>1073</v>
      </c>
      <c r="C55" s="137">
        <v>43756</v>
      </c>
      <c r="D55" s="137">
        <v>47409</v>
      </c>
      <c r="E55" s="148">
        <v>10000000</v>
      </c>
      <c r="F55" s="148" t="s">
        <v>161</v>
      </c>
      <c r="G55" s="154" t="s">
        <v>228</v>
      </c>
      <c r="H55" s="154" t="s">
        <v>1168</v>
      </c>
      <c r="K55" s="147"/>
      <c r="L55" s="148"/>
      <c r="M55" s="154"/>
    </row>
    <row r="56" spans="1:13" x14ac:dyDescent="0.25">
      <c r="A56" t="s">
        <v>1018</v>
      </c>
      <c r="B56" t="s">
        <v>1073</v>
      </c>
      <c r="C56" s="137">
        <v>43775</v>
      </c>
      <c r="D56" s="137">
        <v>47428</v>
      </c>
      <c r="E56" s="148">
        <v>10000000</v>
      </c>
      <c r="F56" s="148" t="s">
        <v>161</v>
      </c>
      <c r="G56" s="154" t="s">
        <v>228</v>
      </c>
      <c r="H56" s="154" t="s">
        <v>1168</v>
      </c>
      <c r="K56" s="147"/>
      <c r="L56" s="148"/>
      <c r="M56" s="154"/>
    </row>
    <row r="57" spans="1:13" x14ac:dyDescent="0.25">
      <c r="A57" t="s">
        <v>1021</v>
      </c>
      <c r="B57" t="s">
        <v>1073</v>
      </c>
      <c r="C57" s="137">
        <v>43852</v>
      </c>
      <c r="D57" s="137">
        <v>49331</v>
      </c>
      <c r="E57" s="148">
        <v>500000000</v>
      </c>
      <c r="F57" s="148" t="s">
        <v>161</v>
      </c>
      <c r="G57" s="154" t="s">
        <v>228</v>
      </c>
      <c r="H57" s="154" t="s">
        <v>1161</v>
      </c>
      <c r="K57" s="147"/>
      <c r="L57" s="148"/>
      <c r="M57" s="154"/>
    </row>
    <row r="58" spans="1:13" x14ac:dyDescent="0.25">
      <c r="A58" t="s">
        <v>1020</v>
      </c>
      <c r="B58" t="s">
        <v>1073</v>
      </c>
      <c r="C58" s="137">
        <v>43887</v>
      </c>
      <c r="D58" s="137">
        <v>47540</v>
      </c>
      <c r="E58" s="148">
        <v>5000000</v>
      </c>
      <c r="F58" s="148" t="s">
        <v>161</v>
      </c>
      <c r="G58" s="154" t="s">
        <v>228</v>
      </c>
      <c r="H58" s="154" t="s">
        <v>1161</v>
      </c>
      <c r="K58" s="147"/>
      <c r="L58" s="148"/>
      <c r="M58" s="154"/>
    </row>
    <row r="59" spans="1:13" x14ac:dyDescent="0.25">
      <c r="A59" t="s">
        <v>1023</v>
      </c>
      <c r="B59" t="s">
        <v>1073</v>
      </c>
      <c r="C59" s="137">
        <v>44424</v>
      </c>
      <c r="D59" s="137">
        <v>46251</v>
      </c>
      <c r="E59" s="148">
        <v>25000000</v>
      </c>
      <c r="F59" s="148" t="s">
        <v>161</v>
      </c>
      <c r="G59" s="154" t="s">
        <v>228</v>
      </c>
      <c r="H59" s="154" t="s">
        <v>1161</v>
      </c>
      <c r="K59" s="147"/>
      <c r="L59" s="148"/>
      <c r="M59" s="154"/>
    </row>
    <row r="60" spans="1:13" x14ac:dyDescent="0.25">
      <c r="A60" t="s">
        <v>1024</v>
      </c>
      <c r="B60" t="s">
        <v>1073</v>
      </c>
      <c r="C60" s="137">
        <v>44435</v>
      </c>
      <c r="D60" s="137">
        <v>51740</v>
      </c>
      <c r="E60" s="148">
        <v>10000000</v>
      </c>
      <c r="F60" s="148" t="s">
        <v>161</v>
      </c>
      <c r="G60" s="154" t="s">
        <v>228</v>
      </c>
      <c r="H60" s="154" t="s">
        <v>1161</v>
      </c>
      <c r="K60" s="147"/>
      <c r="L60" s="148"/>
      <c r="M60" s="154"/>
    </row>
    <row r="61" spans="1:13" x14ac:dyDescent="0.25">
      <c r="A61" t="s">
        <v>1022</v>
      </c>
      <c r="B61" t="s">
        <v>1073</v>
      </c>
      <c r="C61" s="137">
        <v>44454</v>
      </c>
      <c r="D61" s="137">
        <v>46280</v>
      </c>
      <c r="E61" s="148">
        <v>3000000</v>
      </c>
      <c r="F61" s="148" t="s">
        <v>161</v>
      </c>
      <c r="G61" s="154" t="s">
        <v>228</v>
      </c>
      <c r="H61" s="154" t="s">
        <v>1161</v>
      </c>
      <c r="K61" s="147"/>
      <c r="L61" s="148"/>
      <c r="M61" s="154"/>
    </row>
    <row r="62" spans="1:13" x14ac:dyDescent="0.25">
      <c r="A62" t="s">
        <v>1025</v>
      </c>
      <c r="B62" t="s">
        <v>1073</v>
      </c>
      <c r="C62" s="137">
        <v>44489</v>
      </c>
      <c r="D62" s="137">
        <v>49968</v>
      </c>
      <c r="E62" s="148">
        <v>10000000</v>
      </c>
      <c r="F62" s="148" t="s">
        <v>161</v>
      </c>
      <c r="G62" s="154" t="s">
        <v>228</v>
      </c>
      <c r="H62" s="154" t="s">
        <v>1161</v>
      </c>
      <c r="K62" s="147"/>
      <c r="L62" s="148"/>
      <c r="M62" s="154"/>
    </row>
    <row r="63" spans="1:13" x14ac:dyDescent="0.25">
      <c r="A63" t="s">
        <v>1026</v>
      </c>
      <c r="B63" t="s">
        <v>1073</v>
      </c>
      <c r="C63" s="137">
        <v>44504</v>
      </c>
      <c r="D63" s="137">
        <v>48156</v>
      </c>
      <c r="E63" s="148">
        <v>30000000</v>
      </c>
      <c r="F63" s="148" t="s">
        <v>161</v>
      </c>
      <c r="G63" s="154" t="s">
        <v>228</v>
      </c>
      <c r="H63" s="154" t="s">
        <v>1161</v>
      </c>
      <c r="K63" s="147"/>
      <c r="L63" s="148"/>
      <c r="M63" s="154"/>
    </row>
    <row r="64" spans="1:13" x14ac:dyDescent="0.25">
      <c r="A64" t="s">
        <v>1027</v>
      </c>
      <c r="B64" t="s">
        <v>1073</v>
      </c>
      <c r="C64" s="137">
        <v>44609</v>
      </c>
      <c r="D64" s="137">
        <v>51914</v>
      </c>
      <c r="E64" s="148">
        <v>10000000</v>
      </c>
      <c r="F64" s="148" t="s">
        <v>161</v>
      </c>
      <c r="G64" s="154" t="s">
        <v>228</v>
      </c>
      <c r="H64" s="154" t="s">
        <v>1161</v>
      </c>
      <c r="K64" s="147"/>
      <c r="L64" s="148"/>
      <c r="M64" s="154"/>
    </row>
    <row r="65" spans="1:13" x14ac:dyDescent="0.25">
      <c r="A65" t="s">
        <v>1028</v>
      </c>
      <c r="B65" t="s">
        <v>1073</v>
      </c>
      <c r="C65" s="137">
        <v>44651</v>
      </c>
      <c r="D65" s="137">
        <v>45930</v>
      </c>
      <c r="E65" s="148">
        <v>25000000</v>
      </c>
      <c r="F65" s="148" t="s">
        <v>161</v>
      </c>
      <c r="G65" s="154" t="s">
        <v>228</v>
      </c>
      <c r="H65" s="154" t="s">
        <v>1161</v>
      </c>
      <c r="K65" s="147"/>
      <c r="L65" s="148"/>
      <c r="M65" s="154"/>
    </row>
    <row r="66" spans="1:13" x14ac:dyDescent="0.25">
      <c r="A66" t="s">
        <v>1029</v>
      </c>
      <c r="B66" t="s">
        <v>1073</v>
      </c>
      <c r="C66" s="137">
        <v>44677</v>
      </c>
      <c r="D66" s="137">
        <v>46503</v>
      </c>
      <c r="E66" s="148">
        <v>500000000</v>
      </c>
      <c r="F66" s="148" t="s">
        <v>161</v>
      </c>
      <c r="G66" s="154" t="s">
        <v>228</v>
      </c>
      <c r="H66" s="154" t="s">
        <v>1161</v>
      </c>
      <c r="K66" s="147"/>
      <c r="L66" s="148"/>
      <c r="M66" s="154"/>
    </row>
    <row r="67" spans="1:13" x14ac:dyDescent="0.25">
      <c r="A67" t="s">
        <v>1030</v>
      </c>
      <c r="B67" t="s">
        <v>1073</v>
      </c>
      <c r="C67" s="137">
        <v>44697</v>
      </c>
      <c r="D67" s="137">
        <v>52002</v>
      </c>
      <c r="E67" s="148">
        <v>10000000</v>
      </c>
      <c r="F67" s="148" t="s">
        <v>161</v>
      </c>
      <c r="G67" s="154" t="s">
        <v>228</v>
      </c>
      <c r="H67" s="154" t="s">
        <v>1161</v>
      </c>
      <c r="K67" s="147"/>
      <c r="L67" s="148"/>
      <c r="M67" s="154"/>
    </row>
    <row r="68" spans="1:13" x14ac:dyDescent="0.25">
      <c r="A68" t="s">
        <v>1031</v>
      </c>
      <c r="B68" t="s">
        <v>1073</v>
      </c>
      <c r="C68" s="137">
        <v>44740</v>
      </c>
      <c r="D68" s="137">
        <v>47297</v>
      </c>
      <c r="E68" s="148">
        <v>500000000</v>
      </c>
      <c r="F68" s="148" t="s">
        <v>161</v>
      </c>
      <c r="G68" s="154" t="s">
        <v>228</v>
      </c>
      <c r="H68" s="154" t="s">
        <v>1161</v>
      </c>
      <c r="K68" s="147"/>
      <c r="L68" s="148"/>
      <c r="M68" s="154"/>
    </row>
    <row r="69" spans="1:13" x14ac:dyDescent="0.25">
      <c r="A69" t="s">
        <v>1032</v>
      </c>
      <c r="B69" t="s">
        <v>1073</v>
      </c>
      <c r="C69" s="137">
        <v>44742</v>
      </c>
      <c r="D69" s="137">
        <v>52047</v>
      </c>
      <c r="E69" s="148">
        <v>4500000</v>
      </c>
      <c r="F69" s="148" t="s">
        <v>161</v>
      </c>
      <c r="G69" s="154" t="s">
        <v>228</v>
      </c>
      <c r="H69" s="154" t="s">
        <v>1161</v>
      </c>
      <c r="K69" s="147"/>
      <c r="L69" s="148"/>
      <c r="M69" s="154"/>
    </row>
    <row r="70" spans="1:13" x14ac:dyDescent="0.25">
      <c r="A70" t="s">
        <v>1064</v>
      </c>
      <c r="B70" t="s">
        <v>1073</v>
      </c>
      <c r="C70" s="137">
        <v>44799</v>
      </c>
      <c r="D70" s="137">
        <v>50278</v>
      </c>
      <c r="E70" s="148">
        <v>20000000</v>
      </c>
      <c r="F70" s="148" t="s">
        <v>161</v>
      </c>
      <c r="G70" s="154" t="s">
        <v>228</v>
      </c>
      <c r="H70" s="154" t="s">
        <v>1161</v>
      </c>
      <c r="I70" t="s">
        <v>1149</v>
      </c>
      <c r="K70" s="147"/>
      <c r="L70" s="148"/>
      <c r="M70" s="154"/>
    </row>
    <row r="71" spans="1:13" x14ac:dyDescent="0.25">
      <c r="A71" t="s">
        <v>1065</v>
      </c>
      <c r="B71" t="s">
        <v>1073</v>
      </c>
      <c r="C71" s="137">
        <v>44813</v>
      </c>
      <c r="D71" s="137">
        <v>51753</v>
      </c>
      <c r="E71" s="148">
        <v>5000000</v>
      </c>
      <c r="F71" s="148" t="s">
        <v>161</v>
      </c>
      <c r="G71" s="154" t="s">
        <v>228</v>
      </c>
      <c r="H71" s="154" t="s">
        <v>1161</v>
      </c>
      <c r="I71" t="s">
        <v>1149</v>
      </c>
      <c r="K71" s="147"/>
      <c r="L71" s="148"/>
      <c r="M71" s="154"/>
    </row>
    <row r="72" spans="1:13" x14ac:dyDescent="0.25">
      <c r="A72" t="s">
        <v>1066</v>
      </c>
      <c r="B72" t="s">
        <v>1073</v>
      </c>
      <c r="C72" s="137">
        <v>44819</v>
      </c>
      <c r="D72" s="137">
        <v>52124</v>
      </c>
      <c r="E72" s="148">
        <v>3000000</v>
      </c>
      <c r="F72" s="148" t="s">
        <v>161</v>
      </c>
      <c r="G72" s="154" t="s">
        <v>228</v>
      </c>
      <c r="H72" s="154" t="s">
        <v>1161</v>
      </c>
      <c r="I72" t="s">
        <v>1149</v>
      </c>
      <c r="K72" s="147"/>
      <c r="L72" s="148"/>
      <c r="M72" s="154"/>
    </row>
    <row r="73" spans="1:13" x14ac:dyDescent="0.25">
      <c r="A73" t="s">
        <v>1067</v>
      </c>
      <c r="B73" t="s">
        <v>1073</v>
      </c>
      <c r="C73" s="137">
        <v>44820</v>
      </c>
      <c r="D73" s="137">
        <v>45628</v>
      </c>
      <c r="E73" s="148">
        <v>41000000</v>
      </c>
      <c r="F73" s="148" t="s">
        <v>161</v>
      </c>
      <c r="G73" s="154" t="s">
        <v>228</v>
      </c>
      <c r="H73" s="154" t="s">
        <v>1161</v>
      </c>
      <c r="I73" t="s">
        <v>1149</v>
      </c>
      <c r="K73" s="147"/>
      <c r="L73" s="148"/>
      <c r="M73" s="154"/>
    </row>
    <row r="74" spans="1:13" x14ac:dyDescent="0.25">
      <c r="A74" t="s">
        <v>1068</v>
      </c>
      <c r="B74" t="s">
        <v>1073</v>
      </c>
      <c r="C74" s="137">
        <v>44840</v>
      </c>
      <c r="D74" s="137">
        <v>50136</v>
      </c>
      <c r="E74" s="148">
        <v>20000000</v>
      </c>
      <c r="F74" s="148" t="s">
        <v>161</v>
      </c>
      <c r="G74" s="154" t="s">
        <v>228</v>
      </c>
      <c r="H74" s="154" t="s">
        <v>1161</v>
      </c>
      <c r="I74" t="s">
        <v>1149</v>
      </c>
      <c r="K74" s="147"/>
      <c r="L74" s="148"/>
      <c r="M74" s="154"/>
    </row>
    <row r="75" spans="1:13" x14ac:dyDescent="0.25">
      <c r="A75" t="s">
        <v>1144</v>
      </c>
      <c r="B75" t="s">
        <v>1073</v>
      </c>
      <c r="C75" s="137">
        <v>44848</v>
      </c>
      <c r="D75" s="137">
        <v>51788</v>
      </c>
      <c r="E75" s="148">
        <v>5000000</v>
      </c>
      <c r="F75" s="148" t="s">
        <v>161</v>
      </c>
      <c r="G75" s="154" t="s">
        <v>228</v>
      </c>
      <c r="H75" s="154" t="s">
        <v>1161</v>
      </c>
      <c r="I75" t="s">
        <v>1149</v>
      </c>
      <c r="K75" s="147"/>
      <c r="L75" s="148"/>
      <c r="M75" s="154"/>
    </row>
    <row r="76" spans="1:13" x14ac:dyDescent="0.25">
      <c r="A76" t="s">
        <v>1145</v>
      </c>
      <c r="B76" t="s">
        <v>1073</v>
      </c>
      <c r="C76" s="137">
        <v>44854</v>
      </c>
      <c r="D76" s="137">
        <v>50698</v>
      </c>
      <c r="E76" s="148">
        <v>14000000</v>
      </c>
      <c r="F76" s="148" t="s">
        <v>161</v>
      </c>
      <c r="G76" s="154" t="s">
        <v>228</v>
      </c>
      <c r="H76" s="154" t="s">
        <v>1161</v>
      </c>
      <c r="I76" t="s">
        <v>1149</v>
      </c>
      <c r="K76" s="147"/>
      <c r="L76" s="148"/>
      <c r="M76" s="154"/>
    </row>
    <row r="77" spans="1:13" x14ac:dyDescent="0.25">
      <c r="A77" t="s">
        <v>1146</v>
      </c>
      <c r="B77" t="s">
        <v>1073</v>
      </c>
      <c r="C77" s="137">
        <v>44909</v>
      </c>
      <c r="D77" s="137">
        <v>46433</v>
      </c>
      <c r="E77" s="148">
        <v>15000000</v>
      </c>
      <c r="F77" s="148" t="s">
        <v>161</v>
      </c>
      <c r="G77" s="154" t="s">
        <v>228</v>
      </c>
      <c r="H77" s="154" t="s">
        <v>1161</v>
      </c>
      <c r="I77" t="s">
        <v>1149</v>
      </c>
      <c r="K77" s="147"/>
      <c r="L77" s="148"/>
      <c r="M77" s="154"/>
    </row>
    <row r="78" spans="1:13" x14ac:dyDescent="0.25">
      <c r="A78" t="s">
        <v>1147</v>
      </c>
      <c r="B78" t="s">
        <v>1073</v>
      </c>
      <c r="C78" s="137">
        <v>44909</v>
      </c>
      <c r="D78" s="137">
        <v>45642</v>
      </c>
      <c r="E78" s="148">
        <v>15000000</v>
      </c>
      <c r="F78" s="148" t="s">
        <v>161</v>
      </c>
      <c r="G78" s="154" t="s">
        <v>228</v>
      </c>
      <c r="H78" s="154" t="s">
        <v>1161</v>
      </c>
      <c r="I78" t="s">
        <v>1149</v>
      </c>
      <c r="K78" s="147"/>
      <c r="L78" s="148"/>
      <c r="M78" s="154"/>
    </row>
    <row r="79" spans="1:13" x14ac:dyDescent="0.25">
      <c r="A79" t="s">
        <v>1148</v>
      </c>
      <c r="B79" t="s">
        <v>1073</v>
      </c>
      <c r="C79" s="137">
        <v>44923</v>
      </c>
      <c r="D79" s="137">
        <v>46660</v>
      </c>
      <c r="E79" s="148">
        <v>7500000</v>
      </c>
      <c r="F79" s="148" t="s">
        <v>161</v>
      </c>
      <c r="G79" s="154" t="s">
        <v>228</v>
      </c>
      <c r="H79" s="154" t="s">
        <v>1161</v>
      </c>
      <c r="I79" t="s">
        <v>1149</v>
      </c>
      <c r="K79" s="147"/>
      <c r="L79" s="148"/>
      <c r="M79" s="154"/>
    </row>
    <row r="80" spans="1:13" x14ac:dyDescent="0.25">
      <c r="A80" s="145" t="s">
        <v>1152</v>
      </c>
      <c r="B80" t="s">
        <v>1073</v>
      </c>
      <c r="C80" s="137">
        <v>44956</v>
      </c>
      <c r="D80" s="137">
        <v>46052</v>
      </c>
      <c r="E80" s="148">
        <v>750000000</v>
      </c>
      <c r="F80" s="148" t="s">
        <v>161</v>
      </c>
      <c r="G80" s="154" t="s">
        <v>228</v>
      </c>
      <c r="H80" s="154" t="s">
        <v>1161</v>
      </c>
      <c r="I80" t="s">
        <v>1149</v>
      </c>
      <c r="K80" s="147"/>
      <c r="L80" s="148"/>
      <c r="M80" s="154"/>
    </row>
    <row r="81" spans="1:13" x14ac:dyDescent="0.25">
      <c r="A81" s="145" t="s">
        <v>1151</v>
      </c>
      <c r="B81" t="s">
        <v>1073</v>
      </c>
      <c r="C81" s="137">
        <v>44978</v>
      </c>
      <c r="D81" s="137">
        <v>50458</v>
      </c>
      <c r="E81" s="148">
        <v>7300000</v>
      </c>
      <c r="F81" s="148" t="s">
        <v>161</v>
      </c>
      <c r="G81" s="154" t="s">
        <v>228</v>
      </c>
      <c r="H81" s="154" t="s">
        <v>1161</v>
      </c>
      <c r="I81" t="s">
        <v>1149</v>
      </c>
      <c r="K81" s="147"/>
      <c r="L81" s="148"/>
      <c r="M81" s="154"/>
    </row>
    <row r="82" spans="1:13" x14ac:dyDescent="0.25">
      <c r="A82" s="145" t="s">
        <v>1154</v>
      </c>
      <c r="B82" t="s">
        <v>1073</v>
      </c>
      <c r="C82" s="137">
        <v>44995</v>
      </c>
      <c r="D82" s="137">
        <v>46626</v>
      </c>
      <c r="E82" s="148">
        <v>50000000</v>
      </c>
      <c r="F82" s="148" t="s">
        <v>161</v>
      </c>
      <c r="G82" s="154" t="s">
        <v>228</v>
      </c>
      <c r="H82" s="154" t="s">
        <v>1161</v>
      </c>
      <c r="I82" t="s">
        <v>1149</v>
      </c>
      <c r="K82" s="147"/>
      <c r="L82" s="148"/>
      <c r="M82" s="154"/>
    </row>
    <row r="83" spans="1:13" x14ac:dyDescent="0.25">
      <c r="A83" s="145" t="s">
        <v>1153</v>
      </c>
      <c r="B83" t="s">
        <v>1073</v>
      </c>
      <c r="C83" s="137">
        <v>45008</v>
      </c>
      <c r="D83" s="137">
        <v>50122</v>
      </c>
      <c r="E83" s="148">
        <v>5000000</v>
      </c>
      <c r="F83" s="148" t="s">
        <v>161</v>
      </c>
      <c r="G83" s="154" t="s">
        <v>228</v>
      </c>
      <c r="H83" s="154" t="s">
        <v>1161</v>
      </c>
      <c r="I83" t="s">
        <v>1149</v>
      </c>
      <c r="K83" s="147"/>
      <c r="L83" s="148"/>
      <c r="M83" s="154"/>
    </row>
    <row r="84" spans="1:13" x14ac:dyDescent="0.25">
      <c r="A84" s="145" t="s">
        <v>1155</v>
      </c>
      <c r="B84" t="s">
        <v>1073</v>
      </c>
      <c r="C84" s="137">
        <v>45042</v>
      </c>
      <c r="D84" s="137">
        <v>50522</v>
      </c>
      <c r="E84" s="148">
        <v>10000000</v>
      </c>
      <c r="F84" s="148" t="s">
        <v>161</v>
      </c>
      <c r="G84" s="154" t="s">
        <v>228</v>
      </c>
      <c r="H84" s="154" t="s">
        <v>1161</v>
      </c>
      <c r="I84" t="s">
        <v>1149</v>
      </c>
      <c r="K84" s="147"/>
      <c r="L84" s="148"/>
      <c r="M84" s="154"/>
    </row>
    <row r="85" spans="1:13" x14ac:dyDescent="0.25">
      <c r="A85" s="145" t="s">
        <v>1156</v>
      </c>
      <c r="B85" t="s">
        <v>1073</v>
      </c>
      <c r="C85" s="137">
        <v>45063</v>
      </c>
      <c r="D85" s="137">
        <v>46524</v>
      </c>
      <c r="E85" s="148">
        <v>5000000</v>
      </c>
      <c r="F85" s="148" t="s">
        <v>161</v>
      </c>
      <c r="G85" s="154" t="s">
        <v>230</v>
      </c>
      <c r="H85" s="154" t="s">
        <v>1161</v>
      </c>
      <c r="I85" t="s">
        <v>1149</v>
      </c>
      <c r="K85" s="147"/>
      <c r="L85" s="148"/>
      <c r="M85" s="154"/>
    </row>
    <row r="86" spans="1:13" x14ac:dyDescent="0.25">
      <c r="A86" s="145" t="s">
        <v>1157</v>
      </c>
      <c r="B86" t="s">
        <v>1073</v>
      </c>
      <c r="C86" s="137">
        <v>45120</v>
      </c>
      <c r="D86" s="137">
        <v>46734</v>
      </c>
      <c r="E86" s="148">
        <v>500000000</v>
      </c>
      <c r="F86" s="148" t="s">
        <v>161</v>
      </c>
      <c r="G86" s="154" t="s">
        <v>228</v>
      </c>
      <c r="H86" s="154" t="s">
        <v>1161</v>
      </c>
      <c r="I86" t="s">
        <v>1149</v>
      </c>
      <c r="K86" s="147"/>
      <c r="L86" s="148"/>
      <c r="M86" s="154"/>
    </row>
    <row r="87" spans="1:13" x14ac:dyDescent="0.25">
      <c r="A87" s="145" t="s">
        <v>1158</v>
      </c>
      <c r="B87" t="s">
        <v>1073</v>
      </c>
      <c r="C87" s="137">
        <v>45126</v>
      </c>
      <c r="D87" s="137">
        <v>46953</v>
      </c>
      <c r="E87" s="148">
        <v>30000000</v>
      </c>
      <c r="F87" s="148" t="s">
        <v>161</v>
      </c>
      <c r="G87" s="154" t="s">
        <v>230</v>
      </c>
      <c r="H87" s="154" t="s">
        <v>1161</v>
      </c>
      <c r="I87" t="s">
        <v>1149</v>
      </c>
      <c r="K87" s="147"/>
      <c r="L87" s="148"/>
      <c r="M87" s="154"/>
    </row>
    <row r="88" spans="1:13" x14ac:dyDescent="0.25">
      <c r="A88" s="145" t="s">
        <v>1159</v>
      </c>
      <c r="B88" t="s">
        <v>1073</v>
      </c>
      <c r="C88" s="137">
        <v>45147</v>
      </c>
      <c r="D88" s="137">
        <v>52450</v>
      </c>
      <c r="E88" s="148">
        <v>10000000</v>
      </c>
      <c r="F88" s="148" t="s">
        <v>161</v>
      </c>
      <c r="G88" s="154" t="s">
        <v>228</v>
      </c>
      <c r="H88" s="154" t="s">
        <v>1161</v>
      </c>
      <c r="I88" t="s">
        <v>1149</v>
      </c>
      <c r="K88" s="147"/>
      <c r="L88" s="148"/>
      <c r="M88" s="154"/>
    </row>
    <row r="89" spans="1:13" x14ac:dyDescent="0.25">
      <c r="A89" s="146" t="s">
        <v>1160</v>
      </c>
      <c r="B89" t="s">
        <v>1073</v>
      </c>
      <c r="C89" s="147">
        <v>45163</v>
      </c>
      <c r="D89" s="137">
        <v>56121</v>
      </c>
      <c r="E89" s="151">
        <v>30000000</v>
      </c>
      <c r="F89" s="148" t="s">
        <v>161</v>
      </c>
      <c r="G89" s="154" t="s">
        <v>228</v>
      </c>
      <c r="H89" s="154" t="s">
        <v>1161</v>
      </c>
      <c r="I89" t="s">
        <v>1149</v>
      </c>
      <c r="K89" s="147"/>
      <c r="L89" s="148"/>
      <c r="M89" s="154"/>
    </row>
    <row r="90" spans="1:13" x14ac:dyDescent="0.25">
      <c r="A90" s="146" t="s">
        <v>1163</v>
      </c>
      <c r="B90" t="s">
        <v>1073</v>
      </c>
      <c r="C90" s="147">
        <v>45341</v>
      </c>
      <c r="D90" s="137">
        <v>52646</v>
      </c>
      <c r="E90" s="151">
        <v>10000000</v>
      </c>
      <c r="F90" s="148" t="s">
        <v>161</v>
      </c>
      <c r="G90" s="154" t="s">
        <v>228</v>
      </c>
      <c r="H90" s="154" t="s">
        <v>1161</v>
      </c>
      <c r="I90" t="s">
        <v>1149</v>
      </c>
      <c r="K90" s="147"/>
      <c r="L90" s="148"/>
      <c r="M90" s="154"/>
    </row>
    <row r="91" spans="1:13" x14ac:dyDescent="0.25">
      <c r="A91" t="s">
        <v>1164</v>
      </c>
      <c r="B91" t="s">
        <v>1073</v>
      </c>
      <c r="C91" s="155">
        <v>45345</v>
      </c>
      <c r="D91" s="137">
        <v>54477</v>
      </c>
      <c r="E91" s="148">
        <v>20000000</v>
      </c>
      <c r="F91" s="148" t="s">
        <v>161</v>
      </c>
      <c r="G91" s="154" t="s">
        <v>228</v>
      </c>
      <c r="H91" s="154" t="s">
        <v>1161</v>
      </c>
      <c r="I91" t="s">
        <v>1149</v>
      </c>
      <c r="K91" s="147"/>
      <c r="L91" s="148"/>
      <c r="M91" s="154"/>
    </row>
    <row r="92" spans="1:13" x14ac:dyDescent="0.25">
      <c r="A92" t="s">
        <v>1165</v>
      </c>
      <c r="B92" t="s">
        <v>1073</v>
      </c>
      <c r="C92" s="155">
        <v>45376</v>
      </c>
      <c r="D92" s="137">
        <v>52681</v>
      </c>
      <c r="E92" s="148">
        <v>10000000</v>
      </c>
      <c r="F92" s="148" t="s">
        <v>161</v>
      </c>
      <c r="G92" s="154" t="s">
        <v>228</v>
      </c>
      <c r="H92" s="154" t="s">
        <v>1161</v>
      </c>
      <c r="I92" t="s">
        <v>1149</v>
      </c>
      <c r="K92" s="147"/>
      <c r="L92" s="148"/>
      <c r="M92" s="154"/>
    </row>
    <row r="93" spans="1:13" x14ac:dyDescent="0.25">
      <c r="A93" t="s">
        <v>1166</v>
      </c>
      <c r="B93" t="s">
        <v>1073</v>
      </c>
      <c r="C93" s="155">
        <v>45429</v>
      </c>
      <c r="D93" s="137">
        <v>50907</v>
      </c>
      <c r="E93" s="148">
        <v>10000000</v>
      </c>
      <c r="F93" s="148" t="s">
        <v>161</v>
      </c>
      <c r="G93" s="154" t="s">
        <v>228</v>
      </c>
      <c r="H93" s="154" t="s">
        <v>1161</v>
      </c>
      <c r="I93" t="s">
        <v>1149</v>
      </c>
      <c r="K93" s="147"/>
      <c r="L93" s="148"/>
      <c r="M93" s="154"/>
    </row>
    <row r="94" spans="1:13" x14ac:dyDescent="0.25">
      <c r="C94" s="155"/>
      <c r="D94" s="137"/>
      <c r="K94" s="147"/>
      <c r="L94" s="148"/>
      <c r="M94" s="154"/>
    </row>
    <row r="95" spans="1:13" x14ac:dyDescent="0.25">
      <c r="C95" s="155"/>
      <c r="D95" s="155"/>
    </row>
  </sheetData>
  <sortState xmlns:xlrd2="http://schemas.microsoft.com/office/spreadsheetml/2017/richdata2" ref="A4:I88">
    <sortCondition ref="C4:C88"/>
  </sortState>
  <hyperlinks>
    <hyperlink ref="H3" location="'C. ATT Harmonised Glossary'!A35" display="Soft Bullet (OHG.3.1)" xr:uid="{660A44D6-C8A1-4BB1-A6D3-EFD48E718A63}"/>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2024-10-08T09:21:30Z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