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8_{B547AD92-4405-4478-A50E-35F7BDCF8235}" xr6:coauthVersionLast="47" xr6:coauthVersionMax="47" xr10:uidLastSave="{00000000-0000-0000-0000-000000000000}"/>
  <bookViews>
    <workbookView xWindow="-120" yWindow="-120" windowWidth="29040" windowHeight="158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5" i="8" l="1"/>
  <c r="F219" i="8"/>
  <c r="F218" i="8"/>
  <c r="F217" i="8"/>
  <c r="G45" i="8" l="1"/>
  <c r="D330" i="9" l="1"/>
  <c r="C330" i="9"/>
  <c r="C220" i="8" l="1"/>
  <c r="C58" i="8" l="1"/>
  <c r="C167" i="8" l="1"/>
  <c r="D167" i="8"/>
  <c r="F53" i="8"/>
  <c r="D308" i="9"/>
  <c r="G302" i="9" s="1"/>
  <c r="C308" i="9"/>
  <c r="F300" i="9" s="1"/>
  <c r="D295" i="9"/>
  <c r="G276" i="9" s="1"/>
  <c r="C295" i="9"/>
  <c r="D207" i="9"/>
  <c r="G199" i="9" s="1"/>
  <c r="C207" i="9"/>
  <c r="F199" i="9" s="1"/>
  <c r="D194" i="9"/>
  <c r="G171" i="9" s="1"/>
  <c r="C194" i="9"/>
  <c r="F170" i="9" s="1"/>
  <c r="C100" i="8"/>
  <c r="F97" i="8" l="1"/>
  <c r="F98" i="8"/>
  <c r="F276" i="9"/>
  <c r="F273" i="9"/>
  <c r="F173" i="9"/>
  <c r="G170" i="9"/>
  <c r="F271" i="9"/>
  <c r="G300" i="9"/>
  <c r="F99" i="8"/>
  <c r="G205" i="9"/>
  <c r="G204" i="9"/>
  <c r="G301" i="9"/>
  <c r="G173" i="9"/>
  <c r="F96" i="8"/>
  <c r="F203" i="9"/>
  <c r="F204" i="9"/>
  <c r="G203" i="9"/>
  <c r="F200" i="9"/>
  <c r="G200" i="9"/>
  <c r="G272" i="9"/>
  <c r="F301" i="9"/>
  <c r="F201" i="9"/>
  <c r="G201" i="9"/>
  <c r="G275" i="9"/>
  <c r="F302" i="9"/>
  <c r="F202" i="9"/>
  <c r="G202" i="9"/>
  <c r="G274" i="9"/>
  <c r="F303" i="9"/>
  <c r="F304" i="9"/>
  <c r="F205" i="9"/>
  <c r="F206" i="9"/>
  <c r="G206" i="9"/>
  <c r="G271" i="9"/>
  <c r="G273" i="9"/>
  <c r="F272" i="9"/>
  <c r="F275" i="9"/>
  <c r="F274" i="9"/>
  <c r="F171" i="9"/>
  <c r="F172" i="9"/>
  <c r="G172" i="9"/>
  <c r="G174" i="9" l="1"/>
  <c r="G175" i="9"/>
  <c r="F174" i="9"/>
  <c r="F175" i="9"/>
  <c r="D44" i="9"/>
  <c r="C44" i="9"/>
  <c r="C15" i="9" l="1"/>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307" i="9" l="1"/>
  <c r="F307" i="9"/>
  <c r="G304" i="9" l="1"/>
  <c r="F306" i="9"/>
  <c r="G303" i="9"/>
  <c r="F305" i="9"/>
  <c r="G306" i="9"/>
  <c r="G305" i="9"/>
  <c r="G335" i="9" l="1"/>
  <c r="F328" i="9"/>
  <c r="G293" i="9"/>
  <c r="F294" i="9"/>
  <c r="D229" i="9"/>
  <c r="G234" i="9" s="1"/>
  <c r="C229" i="9"/>
  <c r="F227" i="9" s="1"/>
  <c r="G211"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F207" i="8" s="1"/>
  <c r="C179" i="8"/>
  <c r="F176" i="8" s="1"/>
  <c r="F166" i="8"/>
  <c r="G141" i="8"/>
  <c r="F160" i="8"/>
  <c r="G135" i="8"/>
  <c r="F136" i="8"/>
  <c r="G125" i="8"/>
  <c r="D100" i="8"/>
  <c r="G109" i="8" s="1"/>
  <c r="D77" i="8"/>
  <c r="G82" i="8" s="1"/>
  <c r="F64" i="8"/>
  <c r="C15" i="8"/>
  <c r="F215" i="8" l="1"/>
  <c r="F313" i="9"/>
  <c r="F212" i="9"/>
  <c r="G324" i="9"/>
  <c r="G95" i="8"/>
  <c r="G74" i="8"/>
  <c r="G98" i="8"/>
  <c r="G325" i="9"/>
  <c r="G70" i="8"/>
  <c r="G113" i="8"/>
  <c r="G119" i="8"/>
  <c r="F277" i="9"/>
  <c r="F176" i="9"/>
  <c r="F181" i="9"/>
  <c r="G71" i="8"/>
  <c r="G75" i="8"/>
  <c r="G80" i="8"/>
  <c r="G72" i="8"/>
  <c r="G76" i="8"/>
  <c r="G73" i="8"/>
  <c r="G223" i="9"/>
  <c r="G310" i="9"/>
  <c r="G328" i="9"/>
  <c r="G331" i="9"/>
  <c r="G81" i="8"/>
  <c r="G78" i="8"/>
  <c r="F185" i="9"/>
  <c r="F286" i="9"/>
  <c r="G185" i="9"/>
  <c r="G176" i="9"/>
  <c r="F195" i="8"/>
  <c r="G87" i="8"/>
  <c r="F198" i="8"/>
  <c r="F204" i="8"/>
  <c r="G116" i="8"/>
  <c r="G122" i="8"/>
  <c r="G235" i="9"/>
  <c r="G286" i="9"/>
  <c r="F179" i="9"/>
  <c r="F188" i="9"/>
  <c r="G224" i="9"/>
  <c r="G227" i="9"/>
  <c r="G230" i="9"/>
  <c r="F280" i="9"/>
  <c r="F289" i="9"/>
  <c r="G322" i="9"/>
  <c r="G326" i="9"/>
  <c r="G329" i="9"/>
  <c r="G333" i="9"/>
  <c r="G86" i="8"/>
  <c r="F200" i="8"/>
  <c r="F209" i="8"/>
  <c r="G221" i="9"/>
  <c r="G225" i="9"/>
  <c r="G228" i="9"/>
  <c r="G232" i="9"/>
  <c r="F282" i="9"/>
  <c r="F291" i="9"/>
  <c r="G323" i="9"/>
  <c r="G327" i="9"/>
  <c r="G334" i="9"/>
  <c r="G277" i="9"/>
  <c r="F194" i="8"/>
  <c r="F203" i="8"/>
  <c r="F213" i="8"/>
  <c r="G222" i="9"/>
  <c r="G226" i="9"/>
  <c r="G233" i="9"/>
  <c r="G336" i="9"/>
  <c r="G166" i="8"/>
  <c r="G147" i="8"/>
  <c r="G151" i="8"/>
  <c r="G144" i="8"/>
  <c r="G131" i="8"/>
  <c r="G136" i="8"/>
  <c r="G114" i="8"/>
  <c r="G117" i="8"/>
  <c r="G120" i="8"/>
  <c r="G123" i="8"/>
  <c r="G126" i="8"/>
  <c r="G128" i="8"/>
  <c r="G133" i="8"/>
  <c r="G115" i="8"/>
  <c r="G118" i="8"/>
  <c r="G121" i="8"/>
  <c r="G124" i="8"/>
  <c r="G130" i="8"/>
  <c r="G13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5" i="9"/>
  <c r="G295" i="9"/>
  <c r="F194" i="9"/>
  <c r="G194" i="9"/>
  <c r="G127" i="8"/>
  <c r="F127" i="8"/>
  <c r="F153" i="8"/>
  <c r="G153" i="8"/>
  <c r="F167" i="8"/>
  <c r="G330" i="9"/>
  <c r="G167" i="8"/>
  <c r="G229" i="9"/>
  <c r="F308" i="9"/>
  <c r="F207" i="9"/>
  <c r="F330" i="9"/>
  <c r="G207" i="9"/>
  <c r="F179" i="8"/>
  <c r="F208" i="8"/>
  <c r="F229" i="9"/>
  <c r="G308" i="9"/>
  <c r="F58" i="8"/>
</calcChain>
</file>

<file path=xl/sharedStrings.xml><?xml version="1.0" encoding="utf-8"?>
<sst xmlns="http://schemas.openxmlformats.org/spreadsheetml/2006/main" count="1671" uniqueCount="1176">
  <si>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</si>
  <si>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</si>
  <si>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</si>
  <si>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</si>
  <si>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</si>
  <si>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</si>
  <si>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</si>
  <si>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</si>
  <si>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</si>
  <si>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</si>
  <si>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</si>
  <si>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</si>
  <si>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</si>
  <si>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</si>
  <si>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</si>
  <si>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</si>
  <si>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</si>
  <si>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</si>
  <si>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</si>
  <si>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</si>
  <si>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</si>
  <si>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</si>
  <si>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</si>
  <si>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</si>
  <si>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</si>
  <si>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</si>
  <si>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</si>
  <si>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</si>
  <si>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</si>
  <si>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</si>
  <si>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</si>
  <si>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</si>
  <si>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</si>
  <si>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</si>
  <si>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</si>
  <si>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</si>
  <si>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</si>
  <si>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</si>
  <si>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</si>
  <si>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</si>
  <si>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</si>
  <si>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</si>
  <si>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</si>
  <si>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</si>
  <si>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</si>
  <si>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</si>
  <si>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</si>
  <si>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</si>
  <si>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</si>
  <si>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</si>
  <si>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</si>
  <si>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</si>
  <si>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</si>
  <si>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</si>
  <si>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</si>
  <si>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</si>
  <si>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</si>
  <si>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</si>
  <si>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</si>
  <si>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</si>
  <si>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</si>
  <si>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</si>
  <si>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</si>
  <si>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</si>
  <si>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</si>
  <si>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</si>
  <si>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</si>
  <si>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</si>
  <si>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</si>
  <si>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</si>
  <si>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</si>
  <si>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</si>
  <si>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</si>
  <si>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</si>
  <si>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</si>
  <si>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</si>
  <si>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</si>
  <si>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</si>
  <si>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</si>
  <si>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</si>
  <si>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</si>
  <si>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</si>
  <si>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</si>
  <si>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</si>
  <si>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</si>
  <si>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</si>
  <si>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</si>
  <si>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</si>
  <si>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</si>
  <si>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</si>
  <si>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</si>
  <si>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</si>
  <si>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</si>
  <si>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</si>
  <si>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</si>
  <si>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</si>
  <si>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</si>
  <si>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</si>
  <si>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</si>
  <si>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</si>
  <si>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</si>
  <si>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</si>
  <si>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</si>
  <si>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</si>
  <si>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</si>
  <si>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</si>
  <si>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</si>
  <si>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</si>
  <si>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</si>
  <si>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</si>
  <si>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</si>
  <si>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</si>
  <si>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</si>
  <si>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</si>
  <si>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</si>
  <si>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</si>
  <si>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</si>
  <si>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</si>
  <si>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</si>
  <si>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</si>
  <si>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</si>
  <si>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</si>
  <si>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</si>
  <si>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</si>
  <si>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</si>
  <si>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</si>
  <si>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</si>
  <si>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</si>
  <si>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</si>
  <si>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</si>
  <si>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</si>
  <si>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</si>
  <si>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</si>
  <si>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</si>
  <si>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</si>
  <si>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</si>
  <si>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</si>
  <si>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</si>
  <si>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</si>
  <si>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</si>
  <si>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</si>
  <si>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</si>
  <si>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</si>
  <si>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</si>
  <si>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</si>
  <si>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</si>
  <si>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</si>
  <si>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</si>
  <si>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</si>
  <si>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</si>
  <si>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</si>
  <si>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</si>
  <si>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</si>
  <si>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</si>
  <si>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</si>
  <si>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</si>
  <si>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</si>
  <si>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</si>
  <si>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</si>
  <si>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</si>
  <si>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</si>
  <si>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</si>
  <si>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</si>
  <si>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</si>
  <si>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</si>
  <si>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</si>
  <si>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</si>
  <si>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</si>
  <si>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</si>
  <si>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</si>
  <si>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</si>
  <si>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</si>
  <si>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</si>
  <si>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</si>
  <si>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</si>
  <si>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</si>
  <si>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</si>
  <si>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</si>
  <si>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</si>
  <si>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</si>
  <si>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</si>
  <si>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</si>
  <si>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</si>
  <si>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</si>
  <si>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</si>
  <si>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</si>
  <si>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</si>
  <si>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</si>
  <si>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</si>
  <si>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</si>
  <si>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</si>
  <si>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</si>
  <si>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</si>
  <si>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</si>
  <si>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</si>
  <si>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</si>
  <si>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</si>
  <si>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</si>
  <si>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</si>
  <si>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</si>
  <si>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</si>
  <si>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</si>
  <si>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</si>
  <si>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</si>
  <si>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</si>
  <si>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</si>
  <si>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</si>
  <si>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</si>
  <si>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</si>
  <si>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</si>
  <si>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</si>
  <si>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</si>
  <si>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</si>
  <si>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</si>
  <si>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</si>
  <si>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</si>
  <si>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</si>
  <si>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</si>
  <si>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</si>
  <si>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</si>
  <si>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</si>
  <si>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</si>
  <si>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</si>
  <si>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</si>
  <si>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</si>
  <si>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</si>
  <si>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</si>
  <si>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</si>
  <si>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</si>
  <si>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</si>
  <si>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</si>
  <si>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</si>
  <si>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</si>
  <si>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</si>
  <si>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</si>
  <si>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</si>
  <si>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</si>
  <si>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</si>
  <si>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</si>
  <si>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</si>
  <si>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</si>
  <si>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</si>
  <si>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</si>
  <si>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</si>
  <si>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</si>
  <si>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</si>
  <si>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</si>
  <si>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</si>
  <si>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</si>
  <si>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</si>
  <si>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</si>
  <si>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</si>
  <si>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</si>
  <si>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</si>
  <si>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</si>
  <si>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</si>
  <si>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</si>
  <si>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</si>
  <si>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</si>
  <si>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</si>
  <si>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</si>
  <si>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</si>
  <si>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</si>
  <si>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</si>
  <si>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</si>
  <si>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</si>
  <si>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</si>
  <si>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</si>
  <si>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</si>
  <si>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</si>
  <si>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</si>
  <si>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</si>
  <si>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</si>
  <si>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</si>
  <si>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</si>
  <si>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</si>
  <si>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</si>
  <si>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</si>
  <si>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</si>
  <si>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</si>
  <si>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</si>
  <si>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</si>
  <si>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</si>
  <si>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</si>
  <si>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</si>
  <si>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</si>
  <si>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</si>
  <si>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</si>
  <si>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</si>
  <si>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</si>
  <si>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</si>
  <si>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</si>
  <si>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</si>
  <si>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</si>
  <si>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</si>
  <si>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</si>
  <si>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</si>
  <si>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</si>
  <si>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</si>
  <si>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</si>
  <si>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</si>
  <si>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</si>
  <si>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</si>
  <si>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</si>
  <si>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</si>
  <si>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</si>
  <si>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</si>
  <si>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</si>
  <si>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</si>
  <si>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</si>
  <si>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</si>
  <si>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</si>
  <si>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</si>
  <si>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</si>
  <si>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</si>
  <si>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</si>
  <si>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</si>
  <si>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</si>
  <si>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</si>
  <si>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</si>
  <si>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</si>
  <si>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</si>
  <si>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</si>
  <si>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</si>
  <si>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</si>
  <si>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</si>
  <si>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</si>
  <si>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</si>
  <si>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</si>
  <si>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</si>
  <si>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</si>
  <si>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</si>
  <si>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</si>
  <si>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</si>
  <si>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</si>
  <si>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</si>
  <si>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</si>
  <si>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</si>
  <si>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</si>
  <si>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</si>
  <si>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</si>
  <si>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</si>
  <si>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</si>
  <si>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</si>
  <si>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</si>
  <si>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</si>
  <si>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</si>
  <si>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</si>
  <si>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</si>
  <si>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</si>
  <si>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</si>
  <si>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</si>
  <si>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</si>
  <si>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</si>
  <si>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</si>
  <si>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</si>
  <si>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</si>
  <si>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</si>
  <si>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</si>
  <si>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</si>
  <si>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</si>
  <si>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</si>
  <si>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</si>
  <si>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</si>
  <si>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</si>
  <si>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</si>
  <si>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</si>
  <si>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</si>
  <si>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</si>
  <si>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</si>
  <si>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</si>
  <si>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</si>
  <si>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</si>
  <si>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</si>
  <si>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</si>
  <si>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</si>
  <si>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</si>
  <si>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</si>
  <si>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</si>
  <si>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</si>
  <si>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</si>
  <si>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</si>
  <si>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</si>
  <si>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</si>
  <si>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</si>
  <si>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</si>
  <si>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</si>
  <si>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</si>
  <si>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</si>
  <si>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</si>
  <si>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</si>
  <si>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</si>
  <si>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</si>
  <si>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</si>
  <si>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</si>
  <si>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</si>
  <si>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</si>
  <si>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</si>
  <si>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</si>
  <si>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</si>
  <si>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</si>
  <si>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</si>
  <si>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</si>
  <si>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</si>
  <si>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</si>
  <si>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</si>
  <si>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</si>
  <si>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</si>
  <si>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</si>
  <si>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</si>
  <si>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</si>
  <si>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</si>
  <si>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</si>
  <si>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</si>
  <si>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</si>
  <si>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</si>
  <si>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</si>
  <si>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</si>
  <si>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</si>
  <si>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</si>
  <si>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</si>
  <si>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</si>
  <si>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</si>
  <si>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</si>
  <si>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</si>
  <si>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</si>
  <si>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</si>
  <si>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</si>
  <si>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</si>
  <si>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</si>
  <si>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</si>
  <si>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</si>
  <si>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</si>
  <si>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</si>
  <si>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</si>
  <si>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</si>
  <si>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</si>
  <si>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</si>
  <si>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</si>
  <si>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</si>
  <si>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</si>
  <si>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</si>
  <si>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</si>
  <si>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</si>
  <si>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</si>
  <si>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</si>
  <si>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</si>
  <si>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</si>
  <si>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</si>
  <si>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</si>
  <si>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</si>
  <si>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</si>
  <si>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</si>
  <si>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</si>
  <si>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</si>
  <si>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</si>
  <si>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</si>
  <si>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</si>
  <si>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</si>
  <si>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</si>
  <si>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</si>
  <si>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</si>
  <si>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</si>
  <si>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</si>
  <si>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</si>
  <si>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</si>
  <si>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</si>
  <si>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</si>
  <si>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</si>
  <si>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</si>
  <si>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</si>
  <si>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</si>
  <si>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</si>
  <si>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</si>
  <si>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</si>
  <si>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</si>
  <si>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</si>
  <si>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</si>
  <si>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</si>
  <si>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</si>
  <si>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</si>
  <si>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</si>
  <si>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</si>
  <si>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</si>
  <si>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</si>
  <si>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</si>
  <si>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</si>
  <si>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</si>
  <si>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</si>
  <si>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</si>
  <si>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</si>
  <si>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</si>
  <si>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</si>
  <si>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</si>
  <si>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</si>
  <si>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</si>
  <si>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</si>
  <si>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</si>
  <si>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</si>
  <si>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</si>
  <si>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</si>
  <si>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</si>
  <si>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</si>
  <si>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</si>
  <si>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</si>
  <si>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</si>
  <si>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</si>
  <si>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</si>
  <si>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</si>
  <si>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</si>
  <si>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</si>
  <si>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</si>
  <si>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</si>
  <si>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</si>
  <si>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</si>
  <si>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</si>
  <si>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</si>
  <si>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</si>
  <si>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</si>
  <si>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</si>
  <si>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</si>
  <si>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</si>
  <si>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</si>
  <si>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</si>
  <si>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</si>
  <si>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</si>
  <si>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</si>
  <si>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</si>
  <si>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</si>
  <si>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</si>
  <si>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</si>
  <si>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</si>
  <si>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</si>
  <si>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</si>
  <si>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</si>
  <si>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</si>
  <si>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</si>
  <si>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</si>
  <si>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</si>
  <si>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</si>
  <si>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</si>
  <si>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</si>
  <si>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</si>
  <si>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</si>
  <si>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</si>
  <si>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</si>
  <si>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</si>
  <si>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</si>
  <si>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</si>
  <si>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</si>
  <si>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</si>
  <si>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</si>
  <si>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</si>
  <si>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</si>
  <si>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</si>
  <si>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</si>
  <si>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</si>
  <si>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</si>
  <si>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</si>
  <si>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</si>
  <si>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</si>
  <si>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</si>
  <si>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</si>
  <si>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</si>
  <si>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</si>
  <si>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</si>
  <si>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</si>
  <si>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</si>
  <si>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</si>
  <si>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</si>
  <si>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</si>
  <si>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</si>
  <si>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</si>
  <si>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</si>
  <si>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</si>
  <si>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</si>
  <si>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</si>
  <si>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</si>
  <si>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</si>
  <si>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</si>
  <si>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</si>
  <si>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</si>
  <si>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</si>
  <si>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</si>
  <si>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</si>
  <si>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</si>
  <si>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</si>
  <si>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</si>
  <si>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</si>
  <si>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</si>
  <si>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</si>
  <si>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</si>
  <si>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</si>
  <si>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</si>
  <si>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</si>
  <si>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</si>
  <si>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</si>
  <si>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</si>
  <si>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</si>
  <si>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</si>
  <si>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</si>
  <si>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</si>
  <si>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</si>
  <si>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</si>
  <si>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</si>
  <si>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</si>
  <si>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</si>
  <si>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</si>
  <si>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</si>
  <si>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</si>
  <si>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</si>
  <si>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</si>
  <si>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</si>
  <si>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</si>
  <si>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</si>
  <si>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</si>
  <si>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</si>
  <si>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</si>
  <si>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</si>
  <si>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</si>
  <si>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</si>
  <si>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</si>
  <si>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</si>
  <si>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</si>
  <si>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</si>
  <si>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</si>
  <si>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</si>
  <si>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</si>
  <si>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</si>
  <si>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</si>
  <si>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</si>
  <si>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</si>
  <si>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</si>
  <si>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</si>
  <si>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</si>
  <si>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</si>
  <si>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</si>
  <si>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</si>
  <si>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</si>
  <si>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</si>
  <si>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</si>
  <si>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</si>
  <si>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</si>
  <si>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</si>
  <si>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</si>
  <si>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</si>
  <si>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</si>
  <si>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</si>
  <si>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</si>
  <si>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</si>
  <si>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</si>
  <si>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</si>
  <si>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</si>
  <si>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</si>
  <si>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</si>
  <si>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</si>
  <si>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</si>
  <si>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</si>
  <si>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</si>
  <si>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</si>
  <si>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</si>
  <si>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</si>
  <si>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</si>
  <si>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</si>
  <si>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</si>
  <si>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</si>
  <si>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</si>
  <si>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</si>
  <si>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</si>
  <si>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</si>
  <si>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</si>
  <si>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</si>
  <si>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</si>
  <si>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</si>
  <si>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</si>
  <si>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</si>
  <si>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</si>
  <si>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</si>
  <si>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</si>
  <si>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</si>
  <si>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</si>
  <si>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</si>
  <si>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</si>
  <si>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</si>
  <si>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</si>
  <si>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</si>
  <si>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</si>
  <si>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</si>
  <si>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</si>
  <si>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</si>
  <si>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</si>
  <si>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</si>
  <si>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</si>
  <si>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</si>
  <si>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</si>
  <si>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</si>
  <si>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</si>
  <si>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</si>
  <si>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</si>
  <si>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</si>
  <si>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</si>
  <si>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</si>
  <si>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</si>
  <si>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</si>
  <si>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</si>
  <si>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</si>
  <si>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</si>
  <si>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</si>
  <si>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</si>
  <si>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</si>
  <si>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</si>
  <si>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</si>
  <si>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</si>
  <si>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</si>
  <si>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</si>
  <si>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</si>
  <si>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</si>
  <si>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</si>
  <si>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</si>
  <si>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</si>
  <si>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</si>
  <si>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</si>
  <si>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</si>
  <si>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</si>
  <si>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</si>
  <si>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</si>
  <si>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</si>
  <si>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</si>
  <si>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</si>
  <si>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</si>
  <si>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</si>
  <si>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</si>
  <si>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</si>
  <si>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</si>
  <si>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</si>
  <si>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</si>
  <si>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</si>
  <si>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</si>
  <si>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</si>
  <si>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</si>
  <si>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</si>
  <si>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</si>
  <si>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</si>
  <si>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</si>
  <si>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</si>
  <si>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</si>
  <si>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</si>
  <si>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</si>
  <si>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</si>
  <si>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</si>
  <si>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</si>
  <si>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</si>
  <si>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</si>
  <si>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</si>
  <si>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</si>
  <si>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</si>
  <si>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</si>
  <si>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</si>
  <si>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</si>
  <si>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</si>
  <si>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</si>
  <si>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</si>
  <si>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</si>
  <si>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</si>
  <si>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</si>
  <si>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</si>
  <si>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</si>
  <si>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</si>
  <si>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</si>
  <si>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</si>
  <si>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</si>
  <si>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</si>
  <si>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</si>
  <si>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</si>
  <si>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</si>
  <si>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</si>
  <si>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</si>
  <si>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</si>
  <si>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</si>
  <si>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</si>
  <si>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</si>
  <si>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</si>
  <si>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</si>
  <si>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</si>
  <si>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</si>
  <si>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</si>
  <si>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</si>
  <si>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</si>
  <si>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</si>
  <si>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</si>
  <si>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</si>
  <si>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</si>
  <si>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</si>
  <si>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</si>
  <si>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</si>
  <si>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</si>
  <si>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</si>
  <si>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</si>
  <si>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</si>
  <si>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</si>
  <si>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</si>
  <si>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</si>
  <si>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</si>
  <si>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</si>
  <si>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</si>
  <si>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</si>
  <si>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</si>
  <si>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</si>
  <si>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</si>
  <si>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</si>
  <si>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</si>
  <si>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</si>
  <si>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</si>
  <si>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</si>
  <si>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</si>
  <si>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</si>
  <si>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</si>
  <si>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</si>
  <si>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</si>
  <si>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</si>
  <si>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</si>
  <si>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</si>
  <si>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</si>
  <si>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</si>
  <si>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</si>
  <si>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</si>
  <si>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</si>
  <si>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</si>
  <si>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</si>
  <si>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</si>
  <si>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</si>
  <si>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</si>
  <si>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</si>
  <si>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</si>
  <si>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</si>
  <si>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</si>
  <si>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</si>
  <si>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</si>
  <si>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</si>
  <si>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</si>
  <si>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</si>
  <si>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</si>
  <si>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</si>
  <si>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</si>
  <si>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</si>
  <si>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</si>
  <si>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</si>
  <si>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</si>
  <si>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</si>
  <si>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</si>
  <si>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</si>
  <si>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</si>
  <si>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</si>
  <si>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</si>
  <si>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</si>
  <si>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</si>
  <si>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</si>
  <si>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</si>
  <si>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</si>
  <si>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</si>
  <si>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</si>
  <si>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</si>
  <si>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</si>
  <si>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</si>
  <si>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</si>
  <si>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</si>
  <si>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</si>
  <si>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</si>
  <si>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</si>
  <si>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</si>
  <si>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</si>
  <si>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</si>
  <si>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</si>
  <si>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</si>
  <si>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</si>
  <si>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</si>
  <si>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</si>
  <si>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</si>
  <si>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</si>
  <si>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</si>
  <si>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</si>
  <si>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</si>
  <si>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</si>
  <si>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</si>
  <si>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</si>
  <si>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</si>
  <si>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</si>
  <si>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</si>
  <si>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</si>
  <si>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</si>
  <si>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</si>
  <si>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</si>
  <si>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</si>
  <si>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</si>
  <si>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</si>
  <si>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</si>
  <si>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</si>
  <si>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</si>
  <si>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</si>
  <si>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</si>
  <si>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</si>
  <si>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</si>
  <si>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</si>
  <si>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</si>
  <si>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</si>
  <si>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</si>
  <si>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</si>
  <si>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</si>
  <si>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</si>
  <si>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</si>
  <si>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</si>
  <si>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</si>
  <si>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</si>
  <si>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</si>
  <si>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</si>
  <si>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</si>
  <si>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</si>
  <si>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</si>
  <si>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</si>
  <si>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</si>
  <si>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</si>
  <si>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</si>
  <si>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</si>
  <si>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</si>
  <si>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</si>
  <si>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</si>
  <si>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</si>
  <si>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</si>
  <si>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</si>
  <si>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</si>
  <si>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</si>
  <si>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</si>
  <si>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</si>
  <si>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</si>
  <si>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</si>
  <si>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</si>
  <si>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</si>
  <si>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</si>
  <si>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</si>
  <si>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</si>
  <si>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</si>
  <si>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</si>
  <si>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</si>
  <si>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</si>
  <si>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</si>
  <si>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</si>
  <si>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</si>
  <si>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</si>
  <si>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</si>
  <si>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</si>
  <si>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</si>
  <si>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</si>
  <si>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</si>
  <si>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</si>
  <si>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</si>
  <si>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</si>
  <si>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</si>
  <si>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</si>
  <si>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</si>
  <si>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</si>
  <si>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</si>
  <si>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</si>
  <si>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</si>
  <si>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</si>
  <si>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</si>
  <si>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</si>
  <si>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</si>
  <si>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</si>
  <si>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</si>
  <si>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</si>
  <si>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</si>
  <si>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</si>
  <si>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</si>
  <si>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</si>
  <si>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</si>
  <si>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</si>
  <si>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</si>
  <si>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</si>
  <si>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</si>
  <si>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</si>
  <si>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</si>
  <si>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</si>
  <si>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</si>
  <si>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</si>
  <si>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</si>
  <si>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</si>
  <si>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</si>
  <si>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</si>
  <si>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</si>
  <si>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</si>
  <si>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</si>
  <si>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</si>
  <si>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</si>
  <si>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</si>
  <si>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</si>
  <si>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</si>
  <si>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</si>
  <si>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</si>
  <si>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</si>
  <si>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</si>
  <si>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</si>
  <si>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</si>
  <si>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</si>
  <si>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AT0000A143S2</t>
  </si>
  <si>
    <t>AT0000A14PM9</t>
  </si>
  <si>
    <t>AT0000A1D541</t>
  </si>
  <si>
    <t>QOXDBA037039</t>
  </si>
  <si>
    <t>AT0000A18W70</t>
  </si>
  <si>
    <t>QOXDBA031495</t>
  </si>
  <si>
    <t>QOXDBA031172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</si>
  <si>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</si>
  <si>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</si>
  <si>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</si>
  <si>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</si>
  <si>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</si>
  <si>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</si>
  <si>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</si>
  <si>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</si>
  <si>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</si>
  <si>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</si>
  <si>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</si>
  <si>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</si>
  <si>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</si>
  <si>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</si>
  <si>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</si>
  <si>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</si>
  <si>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</si>
  <si>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</si>
  <si>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</si>
  <si>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</si>
  <si>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</si>
  <si>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</si>
  <si>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</si>
  <si>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</si>
  <si>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</si>
  <si>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</si>
  <si>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</si>
  <si>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</si>
  <si>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</si>
  <si>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</si>
  <si>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</si>
  <si>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</si>
  <si>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</si>
  <si>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</si>
  <si>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</si>
  <si>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</si>
  <si>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</si>
  <si>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AT000B022702</t>
  </si>
  <si>
    <t>AT000B022942</t>
  </si>
  <si>
    <t>AT000B022132</t>
  </si>
  <si>
    <t>AT000B023247</t>
  </si>
  <si>
    <t>AT000B022876</t>
  </si>
  <si>
    <t>AT000B023262</t>
  </si>
  <si>
    <t>AT000B023312</t>
  </si>
  <si>
    <t>AT000B022819</t>
  </si>
  <si>
    <t>AT000B023015</t>
  </si>
  <si>
    <t>AT000B023064</t>
  </si>
  <si>
    <t>AT000B022736</t>
  </si>
  <si>
    <t>AT000B022934</t>
  </si>
  <si>
    <t>AT000B023114</t>
  </si>
  <si>
    <t>AT000B022207</t>
  </si>
  <si>
    <t>AT000B022496</t>
  </si>
  <si>
    <t>AT000B022959</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</si>
  <si>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</si>
  <si>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</si>
  <si>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</si>
  <si>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</si>
  <si>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</si>
  <si>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</si>
  <si>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</si>
  <si>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</si>
  <si>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</si>
  <si>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</si>
  <si>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</si>
  <si>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</si>
  <si>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</si>
  <si>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</si>
  <si>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</si>
  <si>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</si>
  <si>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</si>
  <si>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</si>
  <si>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</si>
  <si>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</si>
  <si>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</si>
  <si>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</si>
  <si>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</si>
  <si>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</si>
  <si>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</si>
  <si>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</si>
  <si>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</si>
  <si>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</si>
  <si>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12 Harmonised Glossary</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</si>
  <si>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</si>
  <si>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</si>
  <si>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</si>
  <si>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</si>
  <si>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</si>
  <si>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</si>
  <si>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</si>
  <si>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</si>
  <si>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</si>
  <si>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</si>
  <si>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</si>
  <si>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</si>
  <si>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</si>
  <si>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</si>
  <si>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</si>
  <si>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</si>
  <si>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</si>
  <si>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</si>
  <si>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</si>
  <si>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</si>
  <si>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</si>
  <si>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</si>
  <si>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</si>
  <si>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</si>
  <si>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</si>
  <si>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</si>
  <si>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</si>
  <si>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</si>
  <si>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</si>
  <si>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</si>
  <si>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</si>
  <si>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</si>
  <si>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</si>
  <si>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</si>
  <si>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</si>
  <si>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</si>
  <si>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</si>
  <si>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</si>
  <si>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</si>
  <si>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</si>
  <si>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</si>
  <si>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</si>
  <si>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</si>
  <si>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</si>
  <si>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</si>
  <si>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</si>
  <si>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</si>
  <si>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</si>
  <si>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</si>
  <si>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</si>
  <si>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</si>
  <si>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</si>
  <si>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</si>
  <si>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</si>
  <si>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</si>
  <si>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</si>
  <si>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</si>
  <si>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</si>
  <si>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</si>
  <si>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</si>
  <si>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</si>
  <si>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</si>
  <si>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</si>
  <si>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</si>
  <si>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</si>
  <si>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</si>
  <si>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</si>
  <si>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</si>
  <si>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AT0000A322D4</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</si>
  <si>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</si>
  <si>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</si>
  <si>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</si>
  <si>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</si>
  <si>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</si>
  <si>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</si>
  <si>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</si>
  <si>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</si>
  <si>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</si>
  <si>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Reporting Date: 02/10/2023</t>
  </si>
  <si>
    <t>Cut-off Date: 30/09/2023</t>
  </si>
  <si>
    <t>AT0000A367F4</t>
  </si>
  <si>
    <t>AT0000A36C23</t>
  </si>
  <si>
    <t>AT0000A36G94</t>
  </si>
  <si>
    <t>AT0000A36JV6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</si>
</sst>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0.00000000"/>
    <numFmt numFmtId="172" formatCode="dd/mm/yyyy;@"/>
    <numFmt numFmtId="173" formatCode="0.000"/>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ont>
    <font>
      <sz val="10"/>
      <color indexed="8"/>
      <name val="Arial"/>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cellStyleXfs>
  <cellXfs count="16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70"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171" fontId="2" fillId="0" borderId="0" xfId="0" applyNumberFormat="1" applyFont="1" applyAlignment="1">
      <alignment horizontal="center" vertical="center" wrapText="1"/>
    </xf>
    <xf numFmtId="0" fontId="27" fillId="0" borderId="0" xfId="2" applyFont="1" applyFill="1" applyBorder="1" applyAlignment="1">
      <alignment horizontal="center" vertical="center" wrapText="1"/>
    </xf>
    <xf numFmtId="172" fontId="0" fillId="0" borderId="0" xfId="0" applyNumberFormat="1"/>
    <xf numFmtId="172" fontId="16" fillId="3" borderId="0" xfId="0" quotePrefix="1" applyNumberFormat="1" applyFont="1" applyFill="1" applyAlignment="1">
      <alignment horizontal="center" vertical="center" wrapText="1"/>
    </xf>
    <xf numFmtId="172"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3" fontId="3" fillId="0" borderId="0" xfId="0" applyNumberFormat="1" applyFont="1" applyAlignment="1">
      <alignment horizontal="center" vertical="center" wrapText="1"/>
    </xf>
    <xf numFmtId="173" fontId="18" fillId="3" borderId="0" xfId="0" applyNumberFormat="1" applyFont="1" applyFill="1" applyAlignment="1">
      <alignment horizontal="center" vertical="center" wrapText="1"/>
    </xf>
    <xf numFmtId="173" fontId="0" fillId="0" borderId="0" xfId="0" applyNumberFormat="1"/>
    <xf numFmtId="173" fontId="69" fillId="0" borderId="22" xfId="105" applyNumberFormat="1" applyFont="1" applyBorder="1" applyAlignment="1">
      <alignment horizontal="right"/>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1170</v>
      </c>
      <c r="G9" s="6"/>
      <c r="H9" s="6"/>
      <c r="I9" s="6"/>
      <c r="J9" s="7"/>
    </row>
    <row r="10" spans="2:10" ht="21" x14ac:dyDescent="0.25">
      <c r="B10" s="5"/>
      <c r="C10" s="6"/>
      <c r="D10" s="6"/>
      <c r="E10" s="6"/>
      <c r="F10" s="12" t="s">
        <v>1171</v>
      </c>
      <c r="G10" s="6"/>
      <c r="H10" s="6"/>
      <c r="I10" s="6"/>
      <c r="J10" s="7"/>
    </row>
    <row r="11" spans="2:10" ht="21.75" thickBot="1" x14ac:dyDescent="0.3">
      <c r="B11" s="5"/>
      <c r="C11" s="6"/>
      <c r="D11" s="6"/>
      <c r="E11" s="6"/>
      <c r="F11" s="12"/>
      <c r="G11" s="6"/>
      <c r="H11" s="6"/>
      <c r="I11" s="6"/>
      <c r="J11" s="7"/>
    </row>
    <row r="12" spans="2:10" ht="36" customHeight="1" thickBot="1" x14ac:dyDescent="0.3">
      <c r="B12" s="158" t="s">
        <v>1081</v>
      </c>
      <c r="C12" s="159"/>
      <c r="D12" s="159"/>
      <c r="E12" s="159"/>
      <c r="F12" s="159"/>
      <c r="G12" s="159"/>
      <c r="H12" s="159"/>
      <c r="I12" s="159"/>
      <c r="J12" s="160"/>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6" t="s">
        <v>1148</v>
      </c>
      <c r="E24" s="157" t="s">
        <v>14</v>
      </c>
      <c r="F24" s="157"/>
      <c r="G24" s="157"/>
      <c r="H24" s="157"/>
      <c r="I24" s="6"/>
      <c r="J24" s="7"/>
    </row>
    <row r="25" spans="2:10" x14ac:dyDescent="0.25">
      <c r="B25" s="5"/>
      <c r="C25" s="6"/>
      <c r="D25" s="82"/>
      <c r="E25" s="83"/>
      <c r="F25" s="83"/>
      <c r="G25" s="83"/>
      <c r="H25" s="82"/>
      <c r="I25" s="6"/>
      <c r="J25" s="7"/>
    </row>
    <row r="26" spans="2:10" x14ac:dyDescent="0.25">
      <c r="B26" s="5"/>
      <c r="C26" s="6"/>
      <c r="D26" s="156" t="s">
        <v>1149</v>
      </c>
      <c r="E26" s="157"/>
      <c r="F26" s="157"/>
      <c r="G26" s="157"/>
      <c r="H26" s="157"/>
      <c r="I26" s="6"/>
      <c r="J26" s="7"/>
    </row>
    <row r="27" spans="2:10" x14ac:dyDescent="0.25">
      <c r="B27" s="5"/>
      <c r="C27" s="6"/>
      <c r="D27" s="84"/>
      <c r="E27" s="84"/>
      <c r="F27" s="84"/>
      <c r="G27" s="84"/>
      <c r="H27" s="84"/>
      <c r="I27" s="6"/>
      <c r="J27" s="7"/>
    </row>
    <row r="28" spans="2:10" x14ac:dyDescent="0.25">
      <c r="B28" s="5"/>
      <c r="C28" s="6"/>
      <c r="D28" s="156" t="s">
        <v>1150</v>
      </c>
      <c r="E28" s="157" t="s">
        <v>14</v>
      </c>
      <c r="F28" s="157"/>
      <c r="G28" s="157"/>
      <c r="H28" s="157"/>
      <c r="I28" s="6"/>
      <c r="J28" s="7"/>
    </row>
    <row r="29" spans="2:10" x14ac:dyDescent="0.25">
      <c r="B29" s="5"/>
      <c r="C29" s="6"/>
      <c r="D29" s="83"/>
      <c r="E29" s="83"/>
      <c r="F29" s="83"/>
      <c r="G29" s="83"/>
      <c r="H29" s="83"/>
      <c r="I29" s="6"/>
      <c r="J29" s="7"/>
    </row>
    <row r="30" spans="2:10" x14ac:dyDescent="0.25">
      <c r="B30" s="5"/>
      <c r="C30" s="6"/>
      <c r="D30" s="156" t="s">
        <v>1151</v>
      </c>
      <c r="E30" s="157" t="s">
        <v>14</v>
      </c>
      <c r="F30" s="157"/>
      <c r="G30" s="157"/>
      <c r="H30" s="157"/>
      <c r="I30" s="6"/>
      <c r="J30" s="7"/>
    </row>
    <row r="31" spans="2:10" x14ac:dyDescent="0.25">
      <c r="B31" s="5"/>
      <c r="C31" s="6"/>
      <c r="D31" s="82"/>
      <c r="E31" s="82"/>
      <c r="F31" s="82"/>
      <c r="G31" s="82"/>
      <c r="H31" s="82"/>
      <c r="I31" s="6"/>
      <c r="J31" s="7"/>
    </row>
    <row r="32" spans="2:10" x14ac:dyDescent="0.25">
      <c r="B32" s="5"/>
      <c r="C32" s="6"/>
      <c r="D32" s="156" t="s">
        <v>1104</v>
      </c>
      <c r="E32" s="157" t="s">
        <v>14</v>
      </c>
      <c r="F32" s="157"/>
      <c r="G32" s="157"/>
      <c r="H32" s="157"/>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election activeCell="C70" sqref="C70"/>
    </sheetView>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1147</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45199</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1096</v>
      </c>
      <c r="C27" s="20" t="s">
        <v>991</v>
      </c>
      <c r="D27" s="29"/>
      <c r="E27" s="29"/>
      <c r="F27" s="33"/>
      <c r="H27" s="19"/>
      <c r="L27" s="19"/>
      <c r="M27" s="19"/>
    </row>
    <row r="28" spans="1:13" x14ac:dyDescent="0.25">
      <c r="A28" s="20" t="s">
        <v>43</v>
      </c>
      <c r="B28" s="28" t="s">
        <v>44</v>
      </c>
      <c r="C28" s="20" t="s">
        <v>992</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6">
        <v>6674.2070985199998</v>
      </c>
      <c r="F38" s="33"/>
      <c r="H38" s="19"/>
      <c r="L38" s="19"/>
      <c r="M38" s="19"/>
    </row>
    <row r="39" spans="1:13" x14ac:dyDescent="0.25">
      <c r="A39" s="20" t="s">
        <v>55</v>
      </c>
      <c r="B39" s="29" t="s">
        <v>56</v>
      </c>
      <c r="C39" s="116">
        <v>4801.1492989099997</v>
      </c>
      <c r="D39" s="116"/>
      <c r="F39" s="33"/>
      <c r="H39" s="19"/>
      <c r="L39" s="19"/>
      <c r="M39" s="19"/>
    </row>
    <row r="40" spans="1:13" hidden="1" outlineLevel="1" x14ac:dyDescent="0.25">
      <c r="A40" s="20" t="s">
        <v>57</v>
      </c>
      <c r="B40" s="31" t="s">
        <v>58</v>
      </c>
      <c r="C40" s="20" t="s">
        <v>935</v>
      </c>
      <c r="D40" s="116"/>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1101</v>
      </c>
      <c r="C42" s="116">
        <v>4993.1952708664003</v>
      </c>
      <c r="D42" s="136"/>
      <c r="F42" s="33"/>
      <c r="H42" s="19"/>
      <c r="L42" s="19"/>
      <c r="M42" s="19"/>
    </row>
    <row r="43" spans="1:13" hidden="1" outlineLevel="1" x14ac:dyDescent="0.25">
      <c r="A43" s="20" t="s">
        <v>62</v>
      </c>
      <c r="B43" s="29" t="s">
        <v>1102</v>
      </c>
      <c r="C43" s="20" t="s">
        <v>935</v>
      </c>
      <c r="F43" s="33"/>
      <c r="H43" s="19"/>
      <c r="L43" s="19"/>
      <c r="M43" s="19"/>
    </row>
    <row r="44" spans="1:13" collapsed="1" x14ac:dyDescent="0.25">
      <c r="A44" s="72"/>
      <c r="B44" s="73" t="s">
        <v>63</v>
      </c>
      <c r="C44" s="77" t="s">
        <v>954</v>
      </c>
      <c r="D44" s="72" t="s">
        <v>64</v>
      </c>
      <c r="E44" s="74"/>
      <c r="F44" s="96" t="s">
        <v>65</v>
      </c>
      <c r="G44" s="96" t="s">
        <v>1097</v>
      </c>
      <c r="H44" s="19"/>
      <c r="L44" s="19"/>
      <c r="M44" s="19"/>
    </row>
    <row r="45" spans="1:13" x14ac:dyDescent="0.25">
      <c r="A45" s="20" t="s">
        <v>8</v>
      </c>
      <c r="B45" s="29" t="s">
        <v>66</v>
      </c>
      <c r="C45" s="115">
        <f>(C42/C39)*100-100</f>
        <v>4</v>
      </c>
      <c r="D45" s="115">
        <v>39.012696398240301</v>
      </c>
      <c r="F45" s="115">
        <v>0</v>
      </c>
      <c r="G45" s="115">
        <f>D45-C45</f>
        <v>35.012696398240301</v>
      </c>
      <c r="H45" s="19"/>
      <c r="L45" s="19"/>
      <c r="M45" s="19"/>
    </row>
    <row r="46" spans="1:13" hidden="1" outlineLevel="1" x14ac:dyDescent="0.25">
      <c r="A46" s="20" t="s">
        <v>67</v>
      </c>
      <c r="B46" s="27" t="s">
        <v>68</v>
      </c>
      <c r="G46" s="20"/>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6">
        <v>6644.2070985191804</v>
      </c>
      <c r="E53" s="32"/>
      <c r="F53" s="33">
        <f>IF($C$58=0,"",IF(C53="[for completion]","",C53/$C$58))</f>
        <v>0.99550508404112059</v>
      </c>
      <c r="G53" s="33"/>
      <c r="H53" s="19"/>
      <c r="L53" s="19"/>
      <c r="M53" s="19"/>
    </row>
    <row r="54" spans="1:13" x14ac:dyDescent="0.25">
      <c r="A54" s="20" t="s">
        <v>79</v>
      </c>
      <c r="B54" s="29" t="s">
        <v>80</v>
      </c>
      <c r="C54" s="116">
        <v>0</v>
      </c>
      <c r="E54" s="32"/>
      <c r="F54" s="33">
        <f>IF($C$58=0,"",IF(C54="[for completion]","",C54/$C$58))</f>
        <v>0</v>
      </c>
      <c r="G54" s="33"/>
      <c r="H54" s="19"/>
      <c r="L54" s="19"/>
      <c r="M54" s="19"/>
    </row>
    <row r="55" spans="1:13" x14ac:dyDescent="0.25">
      <c r="A55" s="20" t="s">
        <v>81</v>
      </c>
      <c r="B55" s="29" t="s">
        <v>82</v>
      </c>
      <c r="C55" s="116">
        <v>0</v>
      </c>
      <c r="E55" s="32"/>
      <c r="F55" s="33">
        <f>IF($C$58=0,"",IF(C55="[for completion]","",C55/$C$58))</f>
        <v>0</v>
      </c>
      <c r="G55" s="33"/>
      <c r="H55" s="19"/>
      <c r="L55" s="19"/>
      <c r="M55" s="19"/>
    </row>
    <row r="56" spans="1:13" x14ac:dyDescent="0.25">
      <c r="A56" s="20" t="s">
        <v>83</v>
      </c>
      <c r="B56" s="29" t="s">
        <v>84</v>
      </c>
      <c r="C56" s="116">
        <v>30</v>
      </c>
      <c r="E56" s="32"/>
      <c r="F56" s="33">
        <f>IF($C$58=0,"",IF(C56="[for completion]","",C56/$C$58))</f>
        <v>4.4949159588793938E-3</v>
      </c>
      <c r="G56" s="33"/>
      <c r="H56" s="19"/>
      <c r="L56" s="19"/>
      <c r="M56" s="19"/>
    </row>
    <row r="57" spans="1:13" x14ac:dyDescent="0.25">
      <c r="A57" s="20" t="s">
        <v>85</v>
      </c>
      <c r="B57" s="20" t="s">
        <v>86</v>
      </c>
      <c r="C57" s="116">
        <v>0</v>
      </c>
      <c r="E57" s="32"/>
      <c r="F57" s="33">
        <f>IF($C$58=0,"",IF(C57="[for completion]","",C57/$C$58))</f>
        <v>0</v>
      </c>
      <c r="G57" s="33"/>
      <c r="H57" s="19"/>
      <c r="L57" s="19"/>
      <c r="M57" s="19"/>
    </row>
    <row r="58" spans="1:13" x14ac:dyDescent="0.25">
      <c r="A58" s="20" t="s">
        <v>87</v>
      </c>
      <c r="B58" s="34" t="s">
        <v>88</v>
      </c>
      <c r="C58" s="116">
        <f>SUM(C53:C57)</f>
        <v>6674.2070985191804</v>
      </c>
      <c r="D58" s="32"/>
      <c r="E58" s="32"/>
      <c r="F58" s="97">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12.17268471179468</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6">
        <v>304.41793057400002</v>
      </c>
      <c r="D70" s="20" t="s">
        <v>935</v>
      </c>
      <c r="E70" s="17"/>
      <c r="F70" s="33">
        <f>IF($C$77=0,"",IF(C70="[for completion]","",C70/$C$77))</f>
        <v>4.5611100476870399E-2</v>
      </c>
      <c r="G70" s="33" t="str">
        <f>IF($D$77=0,"",IF(D70="[Mark as ND1 if not relevant]","",D70/$D$77))</f>
        <v/>
      </c>
      <c r="H70" s="19"/>
      <c r="L70" s="19"/>
      <c r="M70" s="19"/>
    </row>
    <row r="71" spans="1:13" x14ac:dyDescent="0.25">
      <c r="A71" s="20" t="s">
        <v>104</v>
      </c>
      <c r="B71" s="17" t="s">
        <v>105</v>
      </c>
      <c r="C71" s="116">
        <v>336.43105921</v>
      </c>
      <c r="D71" s="20" t="s">
        <v>935</v>
      </c>
      <c r="E71" s="17"/>
      <c r="F71" s="33">
        <f t="shared" ref="F71:F75" si="1">IF($C$77=0,"",IF(C71="[for completion]","",C71/$C$77))</f>
        <v>5.0407644570190903E-2</v>
      </c>
      <c r="G71" s="33" t="str">
        <f t="shared" ref="G71:G76" si="2">IF($D$77=0,"",IF(D71="[Mark as ND1 if not relevant]","",D71/$D$77))</f>
        <v/>
      </c>
      <c r="H71" s="19"/>
      <c r="L71" s="19"/>
      <c r="M71" s="19"/>
    </row>
    <row r="72" spans="1:13" x14ac:dyDescent="0.25">
      <c r="A72" s="20" t="s">
        <v>106</v>
      </c>
      <c r="B72" s="17" t="s">
        <v>107</v>
      </c>
      <c r="C72" s="116">
        <v>310.12213401999998</v>
      </c>
      <c r="D72" s="20" t="s">
        <v>935</v>
      </c>
      <c r="E72" s="17"/>
      <c r="F72" s="33">
        <f t="shared" si="1"/>
        <v>4.646576431360773E-2</v>
      </c>
      <c r="G72" s="33" t="str">
        <f t="shared" si="2"/>
        <v/>
      </c>
      <c r="H72" s="19"/>
      <c r="L72" s="19"/>
      <c r="M72" s="19"/>
    </row>
    <row r="73" spans="1:13" x14ac:dyDescent="0.25">
      <c r="A73" s="20" t="s">
        <v>108</v>
      </c>
      <c r="B73" s="17" t="s">
        <v>109</v>
      </c>
      <c r="C73" s="116">
        <v>285.58588288939615</v>
      </c>
      <c r="D73" s="20" t="s">
        <v>935</v>
      </c>
      <c r="E73" s="17"/>
      <c r="F73" s="33">
        <f t="shared" si="1"/>
        <v>4.2789484754340273E-2</v>
      </c>
      <c r="G73" s="33" t="str">
        <f t="shared" si="2"/>
        <v/>
      </c>
      <c r="H73" s="19"/>
      <c r="L73" s="19"/>
      <c r="M73" s="19"/>
    </row>
    <row r="74" spans="1:13" x14ac:dyDescent="0.25">
      <c r="A74" s="20" t="s">
        <v>110</v>
      </c>
      <c r="B74" s="17" t="s">
        <v>111</v>
      </c>
      <c r="C74" s="116">
        <v>288.91199097708545</v>
      </c>
      <c r="D74" s="20" t="s">
        <v>935</v>
      </c>
      <c r="E74" s="17"/>
      <c r="F74" s="33">
        <f>IF($C$77=0,"",IF(C74="[for completion]","",C74/$C$77))</f>
        <v>4.3287837298484025E-2</v>
      </c>
      <c r="G74" s="33" t="str">
        <f t="shared" si="2"/>
        <v/>
      </c>
      <c r="H74" s="19"/>
      <c r="L74" s="19"/>
      <c r="M74" s="19"/>
    </row>
    <row r="75" spans="1:13" x14ac:dyDescent="0.25">
      <c r="A75" s="20" t="s">
        <v>112</v>
      </c>
      <c r="B75" s="17" t="s">
        <v>113</v>
      </c>
      <c r="C75" s="116">
        <v>1427.7686188324601</v>
      </c>
      <c r="D75" s="20" t="s">
        <v>935</v>
      </c>
      <c r="E75" s="17"/>
      <c r="F75" s="33">
        <f t="shared" si="1"/>
        <v>0.21392333167924049</v>
      </c>
      <c r="G75" s="33" t="str">
        <f t="shared" si="2"/>
        <v/>
      </c>
      <c r="H75" s="19"/>
      <c r="L75" s="19"/>
      <c r="M75" s="19"/>
    </row>
    <row r="76" spans="1:13" x14ac:dyDescent="0.25">
      <c r="A76" s="20" t="s">
        <v>114</v>
      </c>
      <c r="B76" s="17" t="s">
        <v>115</v>
      </c>
      <c r="C76" s="116">
        <v>3720.9694820162395</v>
      </c>
      <c r="D76" s="20" t="s">
        <v>935</v>
      </c>
      <c r="E76" s="17"/>
      <c r="F76" s="33">
        <f>IF($C$77=0,"",IF(C76="[for completion]","",C76/$C$77))</f>
        <v>0.55751483690726611</v>
      </c>
      <c r="G76" s="33" t="str">
        <f t="shared" si="2"/>
        <v/>
      </c>
      <c r="H76" s="19"/>
      <c r="L76" s="19"/>
      <c r="M76" s="19"/>
    </row>
    <row r="77" spans="1:13" x14ac:dyDescent="0.25">
      <c r="A77" s="20" t="s">
        <v>116</v>
      </c>
      <c r="B77" s="39" t="s">
        <v>88</v>
      </c>
      <c r="C77" s="116">
        <f>SUM(C70:C76)</f>
        <v>6674.2070985191813</v>
      </c>
      <c r="D77" s="32">
        <f>SUM(D70:D76)</f>
        <v>0</v>
      </c>
      <c r="E77" s="29"/>
      <c r="F77" s="97">
        <f>SUM(F70:F76)</f>
        <v>1</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6.0313254593612697</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6">
        <v>41.176019108087729</v>
      </c>
      <c r="D93" s="20" t="s">
        <v>935</v>
      </c>
      <c r="E93" s="17"/>
      <c r="F93" s="33">
        <f t="shared" ref="F93:F95" si="5">IF($C$100=0,"",IF(C93="[for completion]","",C93/$C$100))</f>
        <v>8.5762838321724096E-3</v>
      </c>
      <c r="G93" s="33" t="str">
        <f>IF($D$100=0,"",IF(D93="[Mark as ND1 if not relevant]","",D93/$D$100))</f>
        <v/>
      </c>
      <c r="H93" s="19"/>
      <c r="L93" s="19"/>
      <c r="M93" s="19"/>
    </row>
    <row r="94" spans="1:13" x14ac:dyDescent="0.25">
      <c r="A94" s="20" t="s">
        <v>138</v>
      </c>
      <c r="B94" s="17" t="s">
        <v>105</v>
      </c>
      <c r="C94" s="116">
        <v>112.08732843959481</v>
      </c>
      <c r="D94" s="20" t="s">
        <v>935</v>
      </c>
      <c r="E94" s="17"/>
      <c r="F94" s="33">
        <f t="shared" si="5"/>
        <v>2.3345936870790895E-2</v>
      </c>
      <c r="G94" s="33" t="str">
        <f t="shared" ref="G94:G99" si="6">IF($D$100=0,"",IF(D94="[Mark as ND1 if not relevant]","",D94/$D$100))</f>
        <v/>
      </c>
      <c r="H94" s="19"/>
      <c r="L94" s="19"/>
      <c r="M94" s="19"/>
    </row>
    <row r="95" spans="1:13" x14ac:dyDescent="0.25">
      <c r="A95" s="20" t="s">
        <v>139</v>
      </c>
      <c r="B95" s="17" t="s">
        <v>107</v>
      </c>
      <c r="C95" s="116">
        <v>1330.4958258569657</v>
      </c>
      <c r="D95" s="20" t="s">
        <v>935</v>
      </c>
      <c r="E95" s="17"/>
      <c r="F95" s="33">
        <f t="shared" si="5"/>
        <v>0.2771202774633621</v>
      </c>
      <c r="G95" s="33" t="str">
        <f t="shared" si="6"/>
        <v/>
      </c>
      <c r="H95" s="19"/>
      <c r="L95" s="19"/>
      <c r="M95" s="19"/>
    </row>
    <row r="96" spans="1:13" x14ac:dyDescent="0.25">
      <c r="A96" s="20" t="s">
        <v>140</v>
      </c>
      <c r="B96" s="17" t="s">
        <v>109</v>
      </c>
      <c r="C96" s="116">
        <v>596.75400015437572</v>
      </c>
      <c r="D96" s="20" t="s">
        <v>935</v>
      </c>
      <c r="E96" s="17"/>
      <c r="F96" s="33">
        <f>IF($C$100=0,"",IF(C96="[for completion]","",C96/$C$100))</f>
        <v>0.12429398941829536</v>
      </c>
      <c r="G96" s="33" t="str">
        <f t="shared" si="6"/>
        <v/>
      </c>
      <c r="H96" s="19"/>
      <c r="L96" s="19"/>
      <c r="M96" s="19"/>
    </row>
    <row r="97" spans="1:14" x14ac:dyDescent="0.25">
      <c r="A97" s="20" t="s">
        <v>141</v>
      </c>
      <c r="B97" s="17" t="s">
        <v>111</v>
      </c>
      <c r="C97" s="116">
        <v>1067.2381444641428</v>
      </c>
      <c r="D97" s="20" t="s">
        <v>935</v>
      </c>
      <c r="E97" s="17"/>
      <c r="F97" s="33">
        <f>IF($C$100=0,"",IF(C97="[for completion]","",C97/$C$100))</f>
        <v>0.22228805605075369</v>
      </c>
      <c r="G97" s="33" t="str">
        <f t="shared" si="6"/>
        <v/>
      </c>
      <c r="H97" s="19"/>
      <c r="L97" s="19"/>
      <c r="M97" s="19"/>
    </row>
    <row r="98" spans="1:14" x14ac:dyDescent="0.25">
      <c r="A98" s="20" t="s">
        <v>142</v>
      </c>
      <c r="B98" s="17" t="s">
        <v>113</v>
      </c>
      <c r="C98" s="116">
        <v>707.44083800701765</v>
      </c>
      <c r="D98" s="20" t="s">
        <v>935</v>
      </c>
      <c r="E98" s="17"/>
      <c r="F98" s="33">
        <f>IF($C$100=0,"",IF(C98="[for completion]","",C98/$C$100))</f>
        <v>0.14734822726042435</v>
      </c>
      <c r="G98" s="33" t="str">
        <f t="shared" si="6"/>
        <v/>
      </c>
      <c r="H98" s="19"/>
      <c r="L98" s="19"/>
      <c r="M98" s="19"/>
    </row>
    <row r="99" spans="1:14" x14ac:dyDescent="0.25">
      <c r="A99" s="20" t="s">
        <v>143</v>
      </c>
      <c r="B99" s="17" t="s">
        <v>115</v>
      </c>
      <c r="C99" s="116">
        <v>945.95714287981536</v>
      </c>
      <c r="D99" s="20" t="s">
        <v>935</v>
      </c>
      <c r="E99" s="17"/>
      <c r="F99" s="33">
        <f>IF($C$100=0,"",IF(C99="[for completion]","",C99/$C$100))</f>
        <v>0.19702722910420117</v>
      </c>
      <c r="G99" s="33" t="str">
        <f t="shared" si="6"/>
        <v/>
      </c>
      <c r="H99" s="19"/>
      <c r="L99" s="19"/>
      <c r="M99" s="19"/>
    </row>
    <row r="100" spans="1:14" x14ac:dyDescent="0.25">
      <c r="A100" s="20" t="s">
        <v>144</v>
      </c>
      <c r="B100" s="39" t="s">
        <v>88</v>
      </c>
      <c r="C100" s="116">
        <f>SUM(C93:C99)</f>
        <v>4801.1492989099997</v>
      </c>
      <c r="D100" s="32">
        <f>SUM(D93:D99)</f>
        <v>0</v>
      </c>
      <c r="E100" s="29"/>
      <c r="F100" s="97">
        <f>SUM(F93:F99)</f>
        <v>1</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6">
        <v>6674.2070985191804</v>
      </c>
      <c r="D112" s="116">
        <v>6674.2070985191804</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6">
        <v>0</v>
      </c>
      <c r="D113" s="116">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6">
        <v>0</v>
      </c>
      <c r="D114" s="116">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6">
        <v>0</v>
      </c>
      <c r="D115" s="116">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6">
        <v>0</v>
      </c>
      <c r="D116" s="116">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6">
        <v>0</v>
      </c>
      <c r="D117" s="116">
        <v>0</v>
      </c>
      <c r="E117" s="29"/>
      <c r="F117" s="33">
        <f t="shared" si="9"/>
        <v>0</v>
      </c>
      <c r="G117" s="33">
        <f t="shared" si="10"/>
        <v>0</v>
      </c>
      <c r="H117" s="19"/>
      <c r="I117" s="20"/>
      <c r="J117" s="20"/>
      <c r="K117" s="20"/>
      <c r="L117" s="19"/>
      <c r="M117" s="19"/>
      <c r="N117" s="19"/>
    </row>
    <row r="118" spans="1:14" x14ac:dyDescent="0.25">
      <c r="A118" s="20" t="s">
        <v>172</v>
      </c>
      <c r="B118" s="29" t="s">
        <v>173</v>
      </c>
      <c r="C118" s="116">
        <v>0</v>
      </c>
      <c r="D118" s="116">
        <v>0</v>
      </c>
      <c r="E118" s="29"/>
      <c r="F118" s="33">
        <f t="shared" si="9"/>
        <v>0</v>
      </c>
      <c r="G118" s="33">
        <f t="shared" si="10"/>
        <v>0</v>
      </c>
      <c r="H118" s="19"/>
      <c r="L118" s="19"/>
      <c r="M118" s="19"/>
    </row>
    <row r="119" spans="1:14" x14ac:dyDescent="0.25">
      <c r="A119" s="20" t="s">
        <v>174</v>
      </c>
      <c r="B119" s="29" t="s">
        <v>175</v>
      </c>
      <c r="C119" s="116">
        <v>0</v>
      </c>
      <c r="D119" s="116">
        <v>0</v>
      </c>
      <c r="E119" s="29"/>
      <c r="F119" s="33">
        <f t="shared" si="9"/>
        <v>0</v>
      </c>
      <c r="G119" s="33">
        <f t="shared" si="10"/>
        <v>0</v>
      </c>
      <c r="H119" s="19"/>
      <c r="L119" s="19"/>
      <c r="M119" s="19"/>
    </row>
    <row r="120" spans="1:14" x14ac:dyDescent="0.25">
      <c r="A120" s="20" t="s">
        <v>176</v>
      </c>
      <c r="B120" s="29" t="s">
        <v>177</v>
      </c>
      <c r="C120" s="116">
        <v>0</v>
      </c>
      <c r="D120" s="116">
        <v>0</v>
      </c>
      <c r="E120" s="29"/>
      <c r="F120" s="33">
        <f t="shared" si="9"/>
        <v>0</v>
      </c>
      <c r="G120" s="33">
        <f t="shared" si="10"/>
        <v>0</v>
      </c>
      <c r="H120" s="19"/>
      <c r="L120" s="19"/>
      <c r="M120" s="19"/>
    </row>
    <row r="121" spans="1:14" x14ac:dyDescent="0.25">
      <c r="A121" s="20" t="s">
        <v>178</v>
      </c>
      <c r="B121" s="29" t="s">
        <v>179</v>
      </c>
      <c r="C121" s="116">
        <v>0</v>
      </c>
      <c r="D121" s="116">
        <v>0</v>
      </c>
      <c r="E121" s="29"/>
      <c r="F121" s="33">
        <f t="shared" si="9"/>
        <v>0</v>
      </c>
      <c r="G121" s="33">
        <f t="shared" si="10"/>
        <v>0</v>
      </c>
      <c r="H121" s="19"/>
      <c r="L121" s="19"/>
      <c r="M121" s="19"/>
    </row>
    <row r="122" spans="1:14" x14ac:dyDescent="0.25">
      <c r="A122" s="20" t="s">
        <v>180</v>
      </c>
      <c r="B122" s="29" t="s">
        <v>181</v>
      </c>
      <c r="C122" s="116">
        <v>0</v>
      </c>
      <c r="D122" s="116">
        <v>0</v>
      </c>
      <c r="E122" s="29"/>
      <c r="F122" s="33">
        <f t="shared" si="9"/>
        <v>0</v>
      </c>
      <c r="G122" s="33">
        <f t="shared" si="10"/>
        <v>0</v>
      </c>
      <c r="H122" s="19"/>
      <c r="L122" s="19"/>
      <c r="M122" s="19"/>
    </row>
    <row r="123" spans="1:14" x14ac:dyDescent="0.25">
      <c r="A123" s="20" t="s">
        <v>182</v>
      </c>
      <c r="B123" s="29" t="s">
        <v>183</v>
      </c>
      <c r="C123" s="116">
        <v>0</v>
      </c>
      <c r="D123" s="116">
        <v>0</v>
      </c>
      <c r="E123" s="29"/>
      <c r="F123" s="33">
        <f t="shared" si="9"/>
        <v>0</v>
      </c>
      <c r="G123" s="33">
        <f t="shared" si="10"/>
        <v>0</v>
      </c>
      <c r="H123" s="19"/>
      <c r="L123" s="19"/>
      <c r="M123" s="19"/>
    </row>
    <row r="124" spans="1:14" x14ac:dyDescent="0.25">
      <c r="A124" s="20" t="s">
        <v>184</v>
      </c>
      <c r="B124" s="29" t="s">
        <v>185</v>
      </c>
      <c r="C124" s="116">
        <v>0</v>
      </c>
      <c r="D124" s="116">
        <v>0</v>
      </c>
      <c r="E124" s="29"/>
      <c r="F124" s="33">
        <f t="shared" si="9"/>
        <v>0</v>
      </c>
      <c r="G124" s="33">
        <f t="shared" si="10"/>
        <v>0</v>
      </c>
      <c r="H124" s="19"/>
      <c r="L124" s="19"/>
      <c r="M124" s="19"/>
    </row>
    <row r="125" spans="1:14" x14ac:dyDescent="0.25">
      <c r="A125" s="20" t="s">
        <v>186</v>
      </c>
      <c r="B125" s="29" t="s">
        <v>187</v>
      </c>
      <c r="C125" s="116">
        <v>0</v>
      </c>
      <c r="D125" s="116">
        <v>0</v>
      </c>
      <c r="E125" s="29"/>
      <c r="F125" s="33">
        <f t="shared" si="9"/>
        <v>0</v>
      </c>
      <c r="G125" s="33">
        <f t="shared" si="10"/>
        <v>0</v>
      </c>
      <c r="H125" s="19"/>
      <c r="L125" s="19"/>
      <c r="M125" s="19"/>
    </row>
    <row r="126" spans="1:14" x14ac:dyDescent="0.25">
      <c r="A126" s="20" t="s">
        <v>188</v>
      </c>
      <c r="B126" s="29" t="s">
        <v>86</v>
      </c>
      <c r="C126" s="116">
        <v>0</v>
      </c>
      <c r="D126" s="116">
        <v>0</v>
      </c>
      <c r="E126" s="29"/>
      <c r="F126" s="33">
        <f>IF($C$127=0,"",IF(C126="[for completion]","",C126/$C$127))</f>
        <v>0</v>
      </c>
      <c r="G126" s="33">
        <f>IF($D$127=0,"",IF(D126="[for completion]","",D126/$D$127))</f>
        <v>0</v>
      </c>
      <c r="H126" s="19"/>
      <c r="L126" s="19"/>
      <c r="M126" s="19"/>
    </row>
    <row r="127" spans="1:14" x14ac:dyDescent="0.25">
      <c r="A127" s="20" t="s">
        <v>189</v>
      </c>
      <c r="B127" s="39" t="s">
        <v>88</v>
      </c>
      <c r="C127" s="116">
        <f>SUM(C112:C126)</f>
        <v>6674.2070985191804</v>
      </c>
      <c r="D127" s="116">
        <f>SUM(D112:D126)</f>
        <v>6674.2070985191804</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6">
        <v>4801.1492989099997</v>
      </c>
      <c r="D138" s="116">
        <v>4801.1492989099997</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6">
        <v>0</v>
      </c>
      <c r="D139" s="116">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6">
        <v>0</v>
      </c>
      <c r="D140" s="116">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6">
        <v>0</v>
      </c>
      <c r="D141" s="116">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6">
        <v>0</v>
      </c>
      <c r="D142" s="116">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6">
        <v>0</v>
      </c>
      <c r="D143" s="116">
        <v>0</v>
      </c>
      <c r="E143" s="29"/>
      <c r="F143" s="33">
        <f t="shared" si="13"/>
        <v>0</v>
      </c>
      <c r="G143" s="33">
        <f t="shared" si="14"/>
        <v>0</v>
      </c>
      <c r="H143" s="19"/>
      <c r="I143" s="20"/>
      <c r="J143" s="20"/>
      <c r="K143" s="20"/>
      <c r="L143" s="19"/>
      <c r="M143" s="19"/>
      <c r="N143" s="19"/>
    </row>
    <row r="144" spans="1:14" x14ac:dyDescent="0.25">
      <c r="A144" s="20" t="s">
        <v>206</v>
      </c>
      <c r="B144" s="29" t="s">
        <v>173</v>
      </c>
      <c r="C144" s="116">
        <v>0</v>
      </c>
      <c r="D144" s="116">
        <v>0</v>
      </c>
      <c r="E144" s="29"/>
      <c r="F144" s="33">
        <f t="shared" si="13"/>
        <v>0</v>
      </c>
      <c r="G144" s="33">
        <f t="shared" si="14"/>
        <v>0</v>
      </c>
      <c r="H144" s="19"/>
      <c r="L144" s="19"/>
      <c r="M144" s="19"/>
    </row>
    <row r="145" spans="1:13" x14ac:dyDescent="0.25">
      <c r="A145" s="20" t="s">
        <v>207</v>
      </c>
      <c r="B145" s="29" t="s">
        <v>175</v>
      </c>
      <c r="C145" s="116">
        <v>0</v>
      </c>
      <c r="D145" s="116">
        <v>0</v>
      </c>
      <c r="E145" s="29"/>
      <c r="F145" s="33">
        <f t="shared" si="13"/>
        <v>0</v>
      </c>
      <c r="G145" s="33">
        <f t="shared" si="14"/>
        <v>0</v>
      </c>
      <c r="H145" s="19"/>
      <c r="L145" s="19"/>
      <c r="M145" s="19"/>
    </row>
    <row r="146" spans="1:13" x14ac:dyDescent="0.25">
      <c r="A146" s="20" t="s">
        <v>208</v>
      </c>
      <c r="B146" s="29" t="s">
        <v>177</v>
      </c>
      <c r="C146" s="116">
        <v>0</v>
      </c>
      <c r="D146" s="116">
        <v>0</v>
      </c>
      <c r="E146" s="29"/>
      <c r="F146" s="33">
        <f t="shared" si="13"/>
        <v>0</v>
      </c>
      <c r="G146" s="33">
        <f t="shared" si="14"/>
        <v>0</v>
      </c>
      <c r="H146" s="19"/>
      <c r="L146" s="19"/>
      <c r="M146" s="19"/>
    </row>
    <row r="147" spans="1:13" x14ac:dyDescent="0.25">
      <c r="A147" s="20" t="s">
        <v>209</v>
      </c>
      <c r="B147" s="29" t="s">
        <v>179</v>
      </c>
      <c r="C147" s="116">
        <v>0</v>
      </c>
      <c r="D147" s="116">
        <v>0</v>
      </c>
      <c r="E147" s="29"/>
      <c r="F147" s="33">
        <f t="shared" si="13"/>
        <v>0</v>
      </c>
      <c r="G147" s="33">
        <f t="shared" si="14"/>
        <v>0</v>
      </c>
      <c r="H147" s="19"/>
      <c r="L147" s="19"/>
      <c r="M147" s="19"/>
    </row>
    <row r="148" spans="1:13" x14ac:dyDescent="0.25">
      <c r="A148" s="20" t="s">
        <v>210</v>
      </c>
      <c r="B148" s="29" t="s">
        <v>181</v>
      </c>
      <c r="C148" s="116">
        <v>0</v>
      </c>
      <c r="D148" s="116">
        <v>0</v>
      </c>
      <c r="E148" s="29"/>
      <c r="F148" s="33">
        <f t="shared" si="13"/>
        <v>0</v>
      </c>
      <c r="G148" s="33">
        <f t="shared" si="14"/>
        <v>0</v>
      </c>
      <c r="H148" s="19"/>
      <c r="L148" s="19"/>
      <c r="M148" s="19"/>
    </row>
    <row r="149" spans="1:13" x14ac:dyDescent="0.25">
      <c r="A149" s="20" t="s">
        <v>211</v>
      </c>
      <c r="B149" s="29" t="s">
        <v>183</v>
      </c>
      <c r="C149" s="116">
        <v>0</v>
      </c>
      <c r="D149" s="116">
        <v>0</v>
      </c>
      <c r="E149" s="29"/>
      <c r="F149" s="33">
        <f t="shared" si="13"/>
        <v>0</v>
      </c>
      <c r="G149" s="33">
        <f t="shared" si="14"/>
        <v>0</v>
      </c>
      <c r="H149" s="19"/>
      <c r="L149" s="19"/>
      <c r="M149" s="19"/>
    </row>
    <row r="150" spans="1:13" x14ac:dyDescent="0.25">
      <c r="A150" s="20" t="s">
        <v>212</v>
      </c>
      <c r="B150" s="29" t="s">
        <v>185</v>
      </c>
      <c r="C150" s="116">
        <v>0</v>
      </c>
      <c r="D150" s="116">
        <v>0</v>
      </c>
      <c r="E150" s="29"/>
      <c r="F150" s="33">
        <f t="shared" si="13"/>
        <v>0</v>
      </c>
      <c r="G150" s="33">
        <f t="shared" si="14"/>
        <v>0</v>
      </c>
      <c r="H150" s="19"/>
      <c r="L150" s="19"/>
      <c r="M150" s="19"/>
    </row>
    <row r="151" spans="1:13" x14ac:dyDescent="0.25">
      <c r="A151" s="20" t="s">
        <v>213</v>
      </c>
      <c r="B151" s="29" t="s">
        <v>187</v>
      </c>
      <c r="C151" s="116">
        <v>0</v>
      </c>
      <c r="D151" s="116">
        <v>0</v>
      </c>
      <c r="E151" s="29"/>
      <c r="F151" s="33">
        <f t="shared" si="13"/>
        <v>0</v>
      </c>
      <c r="G151" s="33">
        <f t="shared" si="14"/>
        <v>0</v>
      </c>
      <c r="H151" s="19"/>
      <c r="L151" s="19"/>
      <c r="M151" s="19"/>
    </row>
    <row r="152" spans="1:13" x14ac:dyDescent="0.25">
      <c r="A152" s="20" t="s">
        <v>214</v>
      </c>
      <c r="B152" s="29" t="s">
        <v>86</v>
      </c>
      <c r="C152" s="116">
        <v>0</v>
      </c>
      <c r="D152" s="116">
        <v>0</v>
      </c>
      <c r="E152" s="29"/>
      <c r="F152" s="33">
        <f t="shared" si="13"/>
        <v>0</v>
      </c>
      <c r="G152" s="33">
        <f t="shared" si="14"/>
        <v>0</v>
      </c>
      <c r="H152" s="19"/>
      <c r="L152" s="19"/>
      <c r="M152" s="19"/>
    </row>
    <row r="153" spans="1:13" x14ac:dyDescent="0.25">
      <c r="A153" s="20" t="s">
        <v>215</v>
      </c>
      <c r="B153" s="39" t="s">
        <v>88</v>
      </c>
      <c r="C153" s="116">
        <f>SUM(C138:C152)</f>
        <v>4801.1492989099997</v>
      </c>
      <c r="D153" s="116">
        <f>SUM(D138:D152)</f>
        <v>4801.1492989099997</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6">
        <v>4766.1492989099997</v>
      </c>
      <c r="D164" s="116">
        <v>4766.1492989099997</v>
      </c>
      <c r="E164" s="43"/>
      <c r="F164" s="100">
        <f>IF($C$167=0,"",IF(C164="[for completion]","",C164/$C$167))</f>
        <v>0.99271007881218232</v>
      </c>
      <c r="G164" s="100">
        <f>IF($D$167=0,"",IF(D164="[for completion]","",D164/$D$167))</f>
        <v>0.99271007881218232</v>
      </c>
      <c r="H164" s="19"/>
      <c r="L164" s="19"/>
      <c r="M164" s="19"/>
    </row>
    <row r="165" spans="1:13" x14ac:dyDescent="0.25">
      <c r="A165" s="20" t="s">
        <v>229</v>
      </c>
      <c r="B165" s="19" t="s">
        <v>230</v>
      </c>
      <c r="C165" s="116">
        <v>35</v>
      </c>
      <c r="D165" s="116">
        <v>35</v>
      </c>
      <c r="E165" s="43"/>
      <c r="F165" s="100">
        <f>IF($C$167=0,"",IF(C165="[for completion]","",C165/$C$167))</f>
        <v>7.2899211878176785E-3</v>
      </c>
      <c r="G165" s="100">
        <f>IF($D$167=0,"",IF(D165="[for completion]","",D165/$D$167))</f>
        <v>7.2899211878176785E-3</v>
      </c>
      <c r="H165" s="19"/>
      <c r="L165" s="19"/>
      <c r="M165" s="19"/>
    </row>
    <row r="166" spans="1:13" x14ac:dyDescent="0.25">
      <c r="A166" s="20" t="s">
        <v>231</v>
      </c>
      <c r="B166" s="19" t="s">
        <v>86</v>
      </c>
      <c r="C166" s="116">
        <v>0</v>
      </c>
      <c r="D166" s="116">
        <v>0</v>
      </c>
      <c r="E166" s="43"/>
      <c r="F166" s="100">
        <f>IF($C$167=0,"",IF(C166="[for completion]","",C166/$C$167))</f>
        <v>0</v>
      </c>
      <c r="G166" s="100">
        <f>IF($D$167=0,"",IF(D166="[for completion]","",D166/$D$167))</f>
        <v>0</v>
      </c>
      <c r="H166" s="19"/>
      <c r="L166" s="19"/>
      <c r="M166" s="19"/>
    </row>
    <row r="167" spans="1:13" x14ac:dyDescent="0.25">
      <c r="A167" s="20" t="s">
        <v>232</v>
      </c>
      <c r="B167" s="44" t="s">
        <v>88</v>
      </c>
      <c r="C167" s="116">
        <f>SUM(C164:C166)</f>
        <v>4801.1492989099997</v>
      </c>
      <c r="D167" s="116">
        <f>SUM(D164:D166)</f>
        <v>4801.1492989099997</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30</v>
      </c>
      <c r="E175" s="35"/>
      <c r="F175" s="33">
        <f>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30</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0</v>
      </c>
      <c r="E193" s="32"/>
      <c r="F193" s="33">
        <f t="shared" ref="F193:F206" si="18">IF($C$208=0,"",IF(C193="[for completion]","",C193/$C$208))</f>
        <v>0</v>
      </c>
      <c r="G193" s="33"/>
      <c r="H193" s="19"/>
      <c r="L193" s="19"/>
      <c r="M193" s="19"/>
    </row>
    <row r="194" spans="1:13" x14ac:dyDescent="0.25">
      <c r="A194" s="20" t="s">
        <v>270</v>
      </c>
      <c r="B194" s="29" t="s">
        <v>271</v>
      </c>
      <c r="C194" s="20">
        <v>30</v>
      </c>
      <c r="E194" s="35"/>
      <c r="F194" s="33">
        <f t="shared" si="18"/>
        <v>1</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30</v>
      </c>
      <c r="E207" s="35"/>
      <c r="F207" s="33">
        <f>IF($C$208=0,"",IF(C207="[for completion]","",C207/$C$208))</f>
        <v>1</v>
      </c>
      <c r="G207" s="97"/>
      <c r="H207" s="19"/>
      <c r="L207" s="19"/>
      <c r="M207" s="19"/>
    </row>
    <row r="208" spans="1:13" x14ac:dyDescent="0.25">
      <c r="A208" s="20" t="s">
        <v>296</v>
      </c>
      <c r="B208" s="39" t="s">
        <v>88</v>
      </c>
      <c r="C208" s="29">
        <f>SUM(C193:C206)</f>
        <v>30</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1155</v>
      </c>
      <c r="C216" s="72" t="s">
        <v>54</v>
      </c>
      <c r="D216" s="72"/>
      <c r="E216" s="74"/>
      <c r="F216" s="96" t="s">
        <v>76</v>
      </c>
      <c r="G216" s="96" t="s">
        <v>226</v>
      </c>
      <c r="H216" s="19"/>
      <c r="L216" s="19"/>
      <c r="M216" s="19"/>
    </row>
    <row r="217" spans="1:13" x14ac:dyDescent="0.25">
      <c r="A217" s="20" t="s">
        <v>304</v>
      </c>
      <c r="B217" s="17" t="s">
        <v>305</v>
      </c>
      <c r="C217" s="20">
        <v>0</v>
      </c>
      <c r="E217" s="43"/>
      <c r="F217" s="33">
        <f>IF($C$38=0,"",IF(C217="","",C217/$C$38))</f>
        <v>0</v>
      </c>
      <c r="G217" s="33"/>
      <c r="H217" s="19"/>
      <c r="L217" s="19"/>
      <c r="M217" s="19"/>
    </row>
    <row r="218" spans="1:13" x14ac:dyDescent="0.25">
      <c r="A218" s="20" t="s">
        <v>306</v>
      </c>
      <c r="B218" s="17" t="s">
        <v>307</v>
      </c>
      <c r="C218" s="20">
        <v>30</v>
      </c>
      <c r="E218" s="43"/>
      <c r="F218" s="33">
        <f>IF($C$38=0,"",IF(C218="","",C218/$C$38))</f>
        <v>4.4949159588788421E-3</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30</v>
      </c>
      <c r="E220" s="43"/>
      <c r="F220" s="97">
        <f>SUM(F217:F219)</f>
        <v>4.4949159588788421E-3</v>
      </c>
      <c r="G220" s="79"/>
      <c r="H220" s="19"/>
      <c r="L220" s="19"/>
      <c r="M220" s="19"/>
    </row>
    <row r="221" spans="1:13" x14ac:dyDescent="0.25">
      <c r="A221" s="20" t="s">
        <v>310</v>
      </c>
      <c r="B221" s="36" t="s">
        <v>1103</v>
      </c>
      <c r="C221" s="20">
        <v>30</v>
      </c>
      <c r="E221" s="43"/>
      <c r="F221" s="33">
        <f>IF($C$38=0,"",IF(C221="","",C221/$C$38))</f>
        <v>4.4949159588788421E-3</v>
      </c>
      <c r="G221" s="33">
        <f>IF($C$39=0,"",IF(C221="","",C221/$C$39))</f>
        <v>6.2485038752722955E-3</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1086</v>
      </c>
      <c r="C228" s="72"/>
      <c r="D228" s="72"/>
      <c r="E228" s="74"/>
      <c r="F228" s="96"/>
      <c r="G228" s="96"/>
      <c r="H228" s="19"/>
      <c r="L228" s="19"/>
      <c r="M228" s="19"/>
    </row>
    <row r="229" spans="1:14" x14ac:dyDescent="0.25">
      <c r="A229" s="20" t="s">
        <v>317</v>
      </c>
      <c r="B229" s="20" t="s">
        <v>1087</v>
      </c>
      <c r="C229" s="46" t="s">
        <v>1104</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v>0</v>
      </c>
      <c r="E231" s="29"/>
      <c r="H231" s="19"/>
      <c r="L231" s="19"/>
      <c r="M231" s="19"/>
    </row>
    <row r="232" spans="1:14" x14ac:dyDescent="0.25">
      <c r="A232" s="20" t="s">
        <v>319</v>
      </c>
      <c r="B232" s="1" t="s">
        <v>320</v>
      </c>
      <c r="C232" s="20">
        <v>0</v>
      </c>
      <c r="E232" s="29"/>
      <c r="H232" s="19"/>
      <c r="L232" s="19"/>
      <c r="M232" s="19"/>
    </row>
    <row r="233" spans="1:14" x14ac:dyDescent="0.25">
      <c r="A233" s="20" t="s">
        <v>321</v>
      </c>
      <c r="B233" s="1" t="s">
        <v>322</v>
      </c>
      <c r="C233" s="20">
        <v>0</v>
      </c>
      <c r="E233" s="29"/>
      <c r="H233" s="19"/>
      <c r="L233" s="19"/>
      <c r="M233" s="19"/>
    </row>
    <row r="234" spans="1:14" hidden="1" outlineLevel="1" x14ac:dyDescent="0.25">
      <c r="A234" s="20" t="s">
        <v>323</v>
      </c>
      <c r="B234" s="27" t="s">
        <v>324</v>
      </c>
      <c r="C234" s="29"/>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1147</v>
      </c>
      <c r="C285" s="68" t="s">
        <v>1</v>
      </c>
      <c r="D285" s="68" t="s">
        <v>1</v>
      </c>
      <c r="E285" s="68"/>
      <c r="F285" s="68" t="s">
        <v>1</v>
      </c>
      <c r="G285" s="105"/>
      <c r="H285" s="19"/>
      <c r="I285" s="23"/>
      <c r="J285" s="23"/>
      <c r="K285" s="23"/>
      <c r="L285" s="23"/>
      <c r="M285" s="24"/>
    </row>
    <row r="286" spans="1:14" ht="18.75" x14ac:dyDescent="0.25">
      <c r="A286" s="142" t="s">
        <v>1153</v>
      </c>
      <c r="B286" s="143"/>
      <c r="C286" s="143"/>
      <c r="D286" s="144"/>
      <c r="E286" s="144"/>
      <c r="F286" s="145"/>
      <c r="G286" s="144"/>
      <c r="H286" s="19"/>
      <c r="I286" s="23"/>
      <c r="J286" s="23"/>
      <c r="K286" s="23"/>
      <c r="L286" s="23"/>
      <c r="M286" s="24"/>
    </row>
    <row r="287" spans="1:14" ht="18.75" x14ac:dyDescent="0.25">
      <c r="A287" s="142" t="s">
        <v>1154</v>
      </c>
      <c r="B287" s="143"/>
      <c r="C287" s="143"/>
      <c r="D287" s="144"/>
      <c r="E287" s="144"/>
      <c r="F287" s="145"/>
      <c r="G287" s="144"/>
      <c r="H287" s="19"/>
      <c r="I287" s="23"/>
      <c r="J287" s="23"/>
      <c r="K287" s="23"/>
      <c r="L287" s="23"/>
      <c r="M287" s="24"/>
    </row>
    <row r="288" spans="1:14" x14ac:dyDescent="0.25">
      <c r="A288" s="20" t="s">
        <v>377</v>
      </c>
      <c r="B288" s="135" t="s">
        <v>1106</v>
      </c>
      <c r="C288" s="46">
        <f>ROW(B38)</f>
        <v>38</v>
      </c>
      <c r="D288" s="42"/>
      <c r="E288" s="42"/>
      <c r="F288" s="79"/>
      <c r="G288" s="79"/>
      <c r="H288" s="19"/>
      <c r="I288" s="27"/>
      <c r="J288" s="46"/>
      <c r="L288" s="42"/>
      <c r="M288" s="42"/>
      <c r="N288" s="42"/>
    </row>
    <row r="289" spans="1:14" x14ac:dyDescent="0.25">
      <c r="A289" s="20" t="s">
        <v>378</v>
      </c>
      <c r="B289" s="135" t="s">
        <v>1107</v>
      </c>
      <c r="C289" s="46">
        <f>ROW(B39)</f>
        <v>39</v>
      </c>
      <c r="E289" s="42"/>
      <c r="F289" s="79"/>
      <c r="H289" s="19"/>
      <c r="I289" s="27"/>
      <c r="J289" s="46"/>
      <c r="L289" s="42"/>
      <c r="M289" s="42"/>
    </row>
    <row r="290" spans="1:14" x14ac:dyDescent="0.25">
      <c r="A290" s="20" t="s">
        <v>379</v>
      </c>
      <c r="B290" s="135" t="s">
        <v>1108</v>
      </c>
      <c r="C290" s="46" t="s">
        <v>1104</v>
      </c>
      <c r="E290" s="42"/>
      <c r="F290" s="79"/>
      <c r="H290" s="19"/>
      <c r="I290" s="27"/>
      <c r="J290" s="46"/>
      <c r="L290" s="42"/>
      <c r="M290" s="42"/>
    </row>
    <row r="291" spans="1:14" x14ac:dyDescent="0.25">
      <c r="A291" s="20" t="s">
        <v>380</v>
      </c>
      <c r="B291" s="135" t="s">
        <v>1109</v>
      </c>
      <c r="C291" s="46" t="s">
        <v>989</v>
      </c>
      <c r="D291" s="46" t="s">
        <v>995</v>
      </c>
      <c r="E291" s="47"/>
      <c r="F291" s="79"/>
      <c r="G291" s="103"/>
      <c r="H291" s="19"/>
      <c r="I291" s="27"/>
      <c r="J291" s="46"/>
      <c r="K291" s="46"/>
      <c r="L291" s="47"/>
      <c r="M291" s="42"/>
      <c r="N291" s="47"/>
    </row>
    <row r="292" spans="1:14" x14ac:dyDescent="0.25">
      <c r="A292" s="20" t="s">
        <v>381</v>
      </c>
      <c r="B292" s="135" t="s">
        <v>1110</v>
      </c>
      <c r="C292" s="46">
        <f>ROW(B52)</f>
        <v>52</v>
      </c>
      <c r="H292" s="19"/>
      <c r="I292" s="27"/>
      <c r="J292" s="46"/>
    </row>
    <row r="293" spans="1:14" ht="15" customHeight="1" x14ac:dyDescent="0.25">
      <c r="A293" s="20" t="s">
        <v>382</v>
      </c>
      <c r="B293" s="135" t="s">
        <v>1111</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996</v>
      </c>
      <c r="G293" s="103"/>
      <c r="H293" s="19"/>
      <c r="I293" s="27"/>
      <c r="J293"/>
      <c r="K293" s="46"/>
      <c r="L293" s="47"/>
      <c r="N293" s="47"/>
    </row>
    <row r="294" spans="1:14" x14ac:dyDescent="0.25">
      <c r="A294" s="20" t="s">
        <v>383</v>
      </c>
      <c r="B294" s="135" t="s">
        <v>1112</v>
      </c>
      <c r="C294" s="141" t="s">
        <v>1139</v>
      </c>
      <c r="D294" s="46"/>
      <c r="E294" s="47"/>
      <c r="F294" s="102"/>
      <c r="G294" s="103"/>
      <c r="H294" s="19"/>
      <c r="I294" s="27"/>
      <c r="J294"/>
      <c r="K294" s="46"/>
      <c r="L294" s="47"/>
      <c r="N294" s="47"/>
    </row>
    <row r="295" spans="1:14" x14ac:dyDescent="0.25">
      <c r="A295" s="20" t="s">
        <v>384</v>
      </c>
      <c r="B295" s="135" t="s">
        <v>1113</v>
      </c>
      <c r="C295" s="112"/>
      <c r="D295" s="46"/>
      <c r="E295" s="47"/>
      <c r="F295" s="102"/>
      <c r="G295" s="103"/>
      <c r="H295" s="19"/>
      <c r="I295" s="27"/>
      <c r="J295"/>
      <c r="K295" s="46"/>
      <c r="L295" s="47"/>
      <c r="N295" s="47"/>
    </row>
    <row r="296" spans="1:14" x14ac:dyDescent="0.25">
      <c r="A296" s="20" t="s">
        <v>385</v>
      </c>
      <c r="B296" s="135" t="s">
        <v>1120</v>
      </c>
      <c r="C296" s="46" t="str">
        <f>ROW('B1. ATT Mortgage Assets'!B129)&amp;" for Mortgage Assets"</f>
        <v>129 for Mortgage Assets</v>
      </c>
      <c r="D296" s="46" t="s">
        <v>997</v>
      </c>
      <c r="H296" s="19"/>
      <c r="I296" s="27"/>
      <c r="M296" s="47"/>
    </row>
    <row r="297" spans="1:14" x14ac:dyDescent="0.25">
      <c r="A297" s="20" t="s">
        <v>386</v>
      </c>
      <c r="B297" s="135" t="s">
        <v>1121</v>
      </c>
      <c r="C297" s="46">
        <f>ROW(B111)</f>
        <v>111</v>
      </c>
      <c r="F297" s="103"/>
      <c r="H297" s="19"/>
      <c r="I297" s="27"/>
      <c r="J297" s="46"/>
      <c r="M297" s="47"/>
    </row>
    <row r="298" spans="1:14" x14ac:dyDescent="0.25">
      <c r="A298" s="20" t="s">
        <v>387</v>
      </c>
      <c r="B298" s="135" t="s">
        <v>1122</v>
      </c>
      <c r="C298" s="46">
        <f>ROW(B163)</f>
        <v>163</v>
      </c>
      <c r="E298" s="47"/>
      <c r="F298" s="103"/>
      <c r="H298" s="19"/>
      <c r="I298" s="27"/>
      <c r="J298" s="46"/>
      <c r="L298" s="47"/>
      <c r="M298" s="47"/>
    </row>
    <row r="299" spans="1:14" x14ac:dyDescent="0.25">
      <c r="A299" s="20" t="s">
        <v>388</v>
      </c>
      <c r="B299" s="135" t="s">
        <v>1123</v>
      </c>
      <c r="C299" s="46">
        <f>ROW(B137)</f>
        <v>137</v>
      </c>
      <c r="E299" s="47"/>
      <c r="F299" s="103"/>
      <c r="H299" s="19"/>
      <c r="I299" s="27"/>
      <c r="J299" s="46"/>
      <c r="L299" s="47"/>
      <c r="M299" s="47"/>
    </row>
    <row r="300" spans="1:14" x14ac:dyDescent="0.25">
      <c r="A300" s="20" t="s">
        <v>389</v>
      </c>
      <c r="B300" s="135" t="s">
        <v>1124</v>
      </c>
      <c r="C300" s="46" t="s">
        <v>1146</v>
      </c>
      <c r="E300" s="47"/>
      <c r="F300" s="103"/>
      <c r="H300" s="19"/>
      <c r="I300" s="27"/>
      <c r="J300" s="46"/>
      <c r="L300" s="47"/>
      <c r="M300" s="47"/>
    </row>
    <row r="301" spans="1:14" x14ac:dyDescent="0.25">
      <c r="A301" s="20" t="s">
        <v>1125</v>
      </c>
      <c r="B301" s="135" t="s">
        <v>1156</v>
      </c>
      <c r="C301" s="25" t="s">
        <v>1141</v>
      </c>
      <c r="D301" s="25" t="s">
        <v>1142</v>
      </c>
      <c r="F301" s="25" t="s">
        <v>1140</v>
      </c>
      <c r="H301" s="19"/>
      <c r="I301" s="27"/>
      <c r="J301" s="46"/>
      <c r="L301" s="47"/>
      <c r="M301" s="47"/>
    </row>
    <row r="302" spans="1:14" x14ac:dyDescent="0.25">
      <c r="A302" s="20" t="s">
        <v>1126</v>
      </c>
      <c r="B302" s="135" t="s">
        <v>1114</v>
      </c>
      <c r="C302" s="46" t="s">
        <v>1143</v>
      </c>
      <c r="E302" s="47"/>
      <c r="H302" s="19"/>
      <c r="J302" s="46"/>
      <c r="L302" s="47"/>
    </row>
    <row r="303" spans="1:14" x14ac:dyDescent="0.25">
      <c r="A303" s="20" t="s">
        <v>1127</v>
      </c>
      <c r="B303" s="135" t="s">
        <v>1115</v>
      </c>
      <c r="C303" s="46">
        <f>ROW(B65)</f>
        <v>65</v>
      </c>
      <c r="E303" s="47"/>
      <c r="H303" s="19"/>
      <c r="I303" s="27"/>
      <c r="J303" s="46"/>
      <c r="L303" s="47"/>
    </row>
    <row r="304" spans="1:14" x14ac:dyDescent="0.25">
      <c r="A304" s="20" t="s">
        <v>1128</v>
      </c>
      <c r="B304" s="135" t="s">
        <v>1116</v>
      </c>
      <c r="C304" s="46">
        <f>ROW(B88)</f>
        <v>88</v>
      </c>
      <c r="E304" s="47"/>
      <c r="H304" s="19"/>
      <c r="I304" s="27"/>
      <c r="J304" s="46"/>
      <c r="L304" s="47"/>
    </row>
    <row r="305" spans="1:13" x14ac:dyDescent="0.25">
      <c r="A305" s="20" t="s">
        <v>1129</v>
      </c>
      <c r="B305" s="135" t="s">
        <v>1117</v>
      </c>
      <c r="C305" s="46" t="s">
        <v>1091</v>
      </c>
      <c r="E305" s="47"/>
      <c r="H305" s="19"/>
      <c r="I305" s="27"/>
      <c r="J305" s="46"/>
      <c r="L305" s="47"/>
    </row>
    <row r="306" spans="1:13" x14ac:dyDescent="0.25">
      <c r="A306" s="20" t="s">
        <v>1130</v>
      </c>
      <c r="B306" s="135" t="s">
        <v>1118</v>
      </c>
      <c r="C306" s="46" t="s">
        <v>1144</v>
      </c>
      <c r="E306" s="47"/>
      <c r="H306" s="19"/>
      <c r="I306" s="27"/>
      <c r="J306" s="46"/>
      <c r="L306" s="47"/>
    </row>
    <row r="307" spans="1:13" x14ac:dyDescent="0.25">
      <c r="A307" s="20" t="s">
        <v>1131</v>
      </c>
      <c r="B307" s="135" t="s">
        <v>1119</v>
      </c>
      <c r="C307" s="25" t="s">
        <v>1145</v>
      </c>
      <c r="D307" s="46" t="s">
        <v>998</v>
      </c>
      <c r="E307" s="47"/>
      <c r="H307" s="19"/>
      <c r="I307" s="27"/>
      <c r="J307" s="46"/>
      <c r="K307" s="46"/>
      <c r="L307" s="47"/>
    </row>
    <row r="308" spans="1:13" hidden="1" outlineLevel="1" x14ac:dyDescent="0.25">
      <c r="A308" s="20" t="s">
        <v>390</v>
      </c>
      <c r="B308" s="135"/>
      <c r="C308" s="46"/>
      <c r="D308" s="46"/>
      <c r="E308" s="47"/>
      <c r="H308" s="19"/>
      <c r="I308" s="27"/>
      <c r="J308" s="46"/>
      <c r="K308" s="46"/>
      <c r="L308" s="47"/>
    </row>
    <row r="309" spans="1:13" hidden="1" outlineLevel="1" x14ac:dyDescent="0.25">
      <c r="A309" s="20" t="s">
        <v>391</v>
      </c>
      <c r="B309" s="135"/>
      <c r="C309" s="46"/>
      <c r="D309" s="46"/>
      <c r="E309" s="47"/>
      <c r="H309" s="19"/>
      <c r="I309" s="27"/>
      <c r="J309" s="46"/>
      <c r="K309" s="46"/>
      <c r="L309" s="47"/>
    </row>
    <row r="310" spans="1:13" hidden="1" outlineLevel="1" x14ac:dyDescent="0.25">
      <c r="A310" s="20" t="s">
        <v>392</v>
      </c>
      <c r="B310" s="135"/>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999</v>
      </c>
      <c r="C337" s="20">
        <v>0</v>
      </c>
      <c r="H337" s="19"/>
    </row>
    <row r="338" spans="1:8" ht="45" x14ac:dyDescent="0.25">
      <c r="A338" s="20" t="s">
        <v>428</v>
      </c>
      <c r="B338" s="36" t="s">
        <v>1041</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1"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election activeCell="D14" sqref="D14"/>
    </sheetView>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3"/>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4"/>
      <c r="B3" s="125" t="s">
        <v>15</v>
      </c>
      <c r="C3" s="22" t="s">
        <v>161</v>
      </c>
      <c r="D3" s="124"/>
      <c r="E3" s="124"/>
      <c r="F3" s="19"/>
      <c r="G3" s="124"/>
    </row>
    <row r="5" spans="1:7" x14ac:dyDescent="0.25">
      <c r="A5" s="126"/>
      <c r="B5" s="127" t="s">
        <v>463</v>
      </c>
      <c r="C5" s="126"/>
      <c r="E5" s="24"/>
      <c r="F5" s="24"/>
    </row>
    <row r="6" spans="1:7" x14ac:dyDescent="0.25">
      <c r="B6" s="128" t="s">
        <v>464</v>
      </c>
    </row>
    <row r="7" spans="1:7" x14ac:dyDescent="0.25">
      <c r="B7" s="129" t="s">
        <v>465</v>
      </c>
    </row>
    <row r="8" spans="1:7" ht="15.75" thickBot="1" x14ac:dyDescent="0.3">
      <c r="B8" s="130"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6">
        <v>5184.041339482842</v>
      </c>
      <c r="F12" s="33">
        <f>IF($C$15=0,"",IF(C12="[for completion]","",C12/$C$15))</f>
        <v>0.78023476129126501</v>
      </c>
    </row>
    <row r="13" spans="1:7" x14ac:dyDescent="0.25">
      <c r="A13" s="20" t="s">
        <v>471</v>
      </c>
      <c r="B13" s="20" t="s">
        <v>472</v>
      </c>
      <c r="C13" s="116">
        <v>1460.1657590363393</v>
      </c>
      <c r="F13" s="33">
        <f>IF($C$15=0,"",IF(C13="[for completion]","",C13/$C$15))</f>
        <v>0.21976523870873499</v>
      </c>
    </row>
    <row r="14" spans="1:7" x14ac:dyDescent="0.25">
      <c r="A14" s="20" t="s">
        <v>473</v>
      </c>
      <c r="B14" s="20" t="s">
        <v>86</v>
      </c>
      <c r="C14" s="116">
        <v>0</v>
      </c>
      <c r="F14" s="33">
        <f>IF($C$15=0,"",IF(C14="[for completion]","",C14/$C$15))</f>
        <v>0</v>
      </c>
    </row>
    <row r="15" spans="1:7" x14ac:dyDescent="0.25">
      <c r="A15" s="20" t="s">
        <v>474</v>
      </c>
      <c r="B15" s="48" t="s">
        <v>88</v>
      </c>
      <c r="C15" s="116">
        <f>SUM(C12:C14)</f>
        <v>6644.2070985191813</v>
      </c>
      <c r="F15" s="33">
        <f>SUM(F12:F14)</f>
        <v>1</v>
      </c>
    </row>
    <row r="16" spans="1:7" hidden="1" outlineLevel="1" x14ac:dyDescent="0.25">
      <c r="A16" s="20" t="s">
        <v>475</v>
      </c>
      <c r="B16" s="36" t="s">
        <v>993</v>
      </c>
      <c r="C16" s="81"/>
      <c r="F16" s="33">
        <f t="shared" ref="F16:F26" si="0">IF($C$15=0,"",IF(C16="[for completion]","",C16/$C$15))</f>
        <v>0</v>
      </c>
    </row>
    <row r="17" spans="1:7" hidden="1" outlineLevel="1" x14ac:dyDescent="0.25">
      <c r="A17" s="20" t="s">
        <v>476</v>
      </c>
      <c r="B17" s="36" t="s">
        <v>994</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3"/>
      <c r="D26" s="123"/>
      <c r="E26" s="123"/>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6">
        <v>37076.968905000002</v>
      </c>
      <c r="D28" s="116">
        <v>4786.0310950000003</v>
      </c>
      <c r="F28" s="116">
        <v>41863</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7">
        <v>8.6766287943049907</v>
      </c>
      <c r="D36" s="117">
        <v>8.8057375222151109</v>
      </c>
      <c r="E36" s="115"/>
      <c r="F36" s="117">
        <v>6.8720752401255387</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8">
        <f>SUM(C45:C72)</f>
        <v>100</v>
      </c>
      <c r="D44" s="118">
        <f>SUM(D45:D72)</f>
        <v>100</v>
      </c>
      <c r="E44" s="115"/>
      <c r="F44" s="118">
        <f>SUM(F45:F72)</f>
        <v>100</v>
      </c>
      <c r="G44" s="20"/>
    </row>
    <row r="45" spans="1:7" x14ac:dyDescent="0.25">
      <c r="A45" s="20" t="s">
        <v>514</v>
      </c>
      <c r="B45" s="20" t="s">
        <v>515</v>
      </c>
      <c r="C45" s="115">
        <v>100</v>
      </c>
      <c r="D45" s="115">
        <v>100</v>
      </c>
      <c r="E45" s="117"/>
      <c r="F45" s="117">
        <v>100</v>
      </c>
      <c r="G45" s="20"/>
    </row>
    <row r="46" spans="1:7" x14ac:dyDescent="0.25">
      <c r="A46" s="20" t="s">
        <v>516</v>
      </c>
      <c r="B46" s="20" t="s">
        <v>517</v>
      </c>
      <c r="C46" s="115">
        <v>0</v>
      </c>
      <c r="D46" s="115">
        <v>0</v>
      </c>
      <c r="E46" s="115"/>
      <c r="F46" s="115">
        <v>0</v>
      </c>
      <c r="G46" s="20"/>
    </row>
    <row r="47" spans="1:7" x14ac:dyDescent="0.25">
      <c r="A47" s="20" t="s">
        <v>518</v>
      </c>
      <c r="B47" s="20" t="s">
        <v>519</v>
      </c>
      <c r="C47" s="115">
        <v>0</v>
      </c>
      <c r="D47" s="115">
        <v>0</v>
      </c>
      <c r="E47" s="115"/>
      <c r="F47" s="115">
        <v>0</v>
      </c>
      <c r="G47" s="20"/>
    </row>
    <row r="48" spans="1:7" x14ac:dyDescent="0.25">
      <c r="A48" s="20" t="s">
        <v>520</v>
      </c>
      <c r="B48" s="20" t="s">
        <v>521</v>
      </c>
      <c r="C48" s="115">
        <v>0</v>
      </c>
      <c r="D48" s="115">
        <v>0</v>
      </c>
      <c r="E48" s="115"/>
      <c r="F48" s="115">
        <v>0</v>
      </c>
      <c r="G48" s="20"/>
    </row>
    <row r="49" spans="1:7" x14ac:dyDescent="0.25">
      <c r="A49" s="20" t="s">
        <v>522</v>
      </c>
      <c r="B49" s="20" t="s">
        <v>523</v>
      </c>
      <c r="C49" s="115">
        <v>0</v>
      </c>
      <c r="D49" s="115">
        <v>0</v>
      </c>
      <c r="E49" s="115"/>
      <c r="F49" s="115">
        <v>0</v>
      </c>
      <c r="G49" s="20"/>
    </row>
    <row r="50" spans="1:7" x14ac:dyDescent="0.25">
      <c r="A50" s="20" t="s">
        <v>524</v>
      </c>
      <c r="B50" s="20" t="s">
        <v>525</v>
      </c>
      <c r="C50" s="115">
        <v>0</v>
      </c>
      <c r="D50" s="115">
        <v>0</v>
      </c>
      <c r="E50" s="115"/>
      <c r="F50" s="115">
        <v>0</v>
      </c>
      <c r="G50" s="20"/>
    </row>
    <row r="51" spans="1:7" x14ac:dyDescent="0.25">
      <c r="A51" s="20" t="s">
        <v>526</v>
      </c>
      <c r="B51" s="20" t="s">
        <v>527</v>
      </c>
      <c r="C51" s="115">
        <v>0</v>
      </c>
      <c r="D51" s="115">
        <v>0</v>
      </c>
      <c r="E51" s="115"/>
      <c r="F51" s="115">
        <v>0</v>
      </c>
      <c r="G51" s="20"/>
    </row>
    <row r="52" spans="1:7" x14ac:dyDescent="0.25">
      <c r="A52" s="20" t="s">
        <v>528</v>
      </c>
      <c r="B52" s="20" t="s">
        <v>529</v>
      </c>
      <c r="C52" s="115">
        <v>0</v>
      </c>
      <c r="D52" s="115">
        <v>0</v>
      </c>
      <c r="E52" s="115"/>
      <c r="F52" s="115">
        <v>0</v>
      </c>
      <c r="G52" s="20"/>
    </row>
    <row r="53" spans="1:7" x14ac:dyDescent="0.25">
      <c r="A53" s="20" t="s">
        <v>530</v>
      </c>
      <c r="B53" s="20" t="s">
        <v>531</v>
      </c>
      <c r="C53" s="115">
        <v>0</v>
      </c>
      <c r="D53" s="115">
        <v>0</v>
      </c>
      <c r="E53" s="115"/>
      <c r="F53" s="115">
        <v>0</v>
      </c>
      <c r="G53" s="20"/>
    </row>
    <row r="54" spans="1:7" x14ac:dyDescent="0.25">
      <c r="A54" s="20" t="s">
        <v>532</v>
      </c>
      <c r="B54" s="20" t="s">
        <v>533</v>
      </c>
      <c r="C54" s="115">
        <v>0</v>
      </c>
      <c r="D54" s="115">
        <v>0</v>
      </c>
      <c r="E54" s="115"/>
      <c r="F54" s="115">
        <v>0</v>
      </c>
      <c r="G54" s="20"/>
    </row>
    <row r="55" spans="1:7" x14ac:dyDescent="0.25">
      <c r="A55" s="20" t="s">
        <v>534</v>
      </c>
      <c r="B55" s="20" t="s">
        <v>535</v>
      </c>
      <c r="C55" s="115">
        <v>0</v>
      </c>
      <c r="D55" s="115">
        <v>0</v>
      </c>
      <c r="E55" s="115"/>
      <c r="F55" s="115">
        <v>0</v>
      </c>
      <c r="G55" s="20"/>
    </row>
    <row r="56" spans="1:7" x14ac:dyDescent="0.25">
      <c r="A56" s="20" t="s">
        <v>536</v>
      </c>
      <c r="B56" s="20" t="s">
        <v>537</v>
      </c>
      <c r="C56" s="115">
        <v>0</v>
      </c>
      <c r="D56" s="115">
        <v>0</v>
      </c>
      <c r="E56" s="115"/>
      <c r="F56" s="115">
        <v>0</v>
      </c>
      <c r="G56" s="20"/>
    </row>
    <row r="57" spans="1:7" x14ac:dyDescent="0.25">
      <c r="A57" s="20" t="s">
        <v>538</v>
      </c>
      <c r="B57" s="20" t="s">
        <v>539</v>
      </c>
      <c r="C57" s="115">
        <v>0</v>
      </c>
      <c r="D57" s="115">
        <v>0</v>
      </c>
      <c r="E57" s="115"/>
      <c r="F57" s="115">
        <v>0</v>
      </c>
      <c r="G57" s="20"/>
    </row>
    <row r="58" spans="1:7" x14ac:dyDescent="0.25">
      <c r="A58" s="20" t="s">
        <v>540</v>
      </c>
      <c r="B58" s="20" t="s">
        <v>541</v>
      </c>
      <c r="C58" s="115">
        <v>0</v>
      </c>
      <c r="D58" s="115">
        <v>0</v>
      </c>
      <c r="E58" s="115"/>
      <c r="F58" s="115">
        <v>0</v>
      </c>
      <c r="G58" s="20"/>
    </row>
    <row r="59" spans="1:7" x14ac:dyDescent="0.25">
      <c r="A59" s="20" t="s">
        <v>542</v>
      </c>
      <c r="B59" s="20" t="s">
        <v>543</v>
      </c>
      <c r="C59" s="115">
        <v>0</v>
      </c>
      <c r="D59" s="115">
        <v>0</v>
      </c>
      <c r="E59" s="115"/>
      <c r="F59" s="115">
        <v>0</v>
      </c>
      <c r="G59" s="20"/>
    </row>
    <row r="60" spans="1:7" x14ac:dyDescent="0.25">
      <c r="A60" s="20" t="s">
        <v>544</v>
      </c>
      <c r="B60" s="20" t="s">
        <v>3</v>
      </c>
      <c r="C60" s="115">
        <v>0</v>
      </c>
      <c r="D60" s="115">
        <v>0</v>
      </c>
      <c r="E60" s="115"/>
      <c r="F60" s="115">
        <v>0</v>
      </c>
      <c r="G60" s="20"/>
    </row>
    <row r="61" spans="1:7" x14ac:dyDescent="0.25">
      <c r="A61" s="20" t="s">
        <v>545</v>
      </c>
      <c r="B61" s="20" t="s">
        <v>546</v>
      </c>
      <c r="C61" s="115">
        <v>0</v>
      </c>
      <c r="D61" s="115">
        <v>0</v>
      </c>
      <c r="E61" s="115"/>
      <c r="F61" s="115">
        <v>0</v>
      </c>
      <c r="G61" s="20"/>
    </row>
    <row r="62" spans="1:7" x14ac:dyDescent="0.25">
      <c r="A62" s="20" t="s">
        <v>547</v>
      </c>
      <c r="B62" s="20" t="s">
        <v>548</v>
      </c>
      <c r="C62" s="115">
        <v>0</v>
      </c>
      <c r="D62" s="115">
        <v>0</v>
      </c>
      <c r="E62" s="115"/>
      <c r="F62" s="115">
        <v>0</v>
      </c>
      <c r="G62" s="20"/>
    </row>
    <row r="63" spans="1:7" x14ac:dyDescent="0.25">
      <c r="A63" s="20" t="s">
        <v>549</v>
      </c>
      <c r="B63" s="20" t="s">
        <v>550</v>
      </c>
      <c r="C63" s="115">
        <v>0</v>
      </c>
      <c r="D63" s="115">
        <v>0</v>
      </c>
      <c r="E63" s="115"/>
      <c r="F63" s="115">
        <v>0</v>
      </c>
      <c r="G63" s="20"/>
    </row>
    <row r="64" spans="1:7" x14ac:dyDescent="0.25">
      <c r="A64" s="20" t="s">
        <v>551</v>
      </c>
      <c r="B64" s="20" t="s">
        <v>552</v>
      </c>
      <c r="C64" s="115">
        <v>0</v>
      </c>
      <c r="D64" s="115">
        <v>0</v>
      </c>
      <c r="E64" s="115"/>
      <c r="F64" s="115">
        <v>0</v>
      </c>
      <c r="G64" s="20"/>
    </row>
    <row r="65" spans="1:7" x14ac:dyDescent="0.25">
      <c r="A65" s="20" t="s">
        <v>553</v>
      </c>
      <c r="B65" s="20" t="s">
        <v>554</v>
      </c>
      <c r="C65" s="115">
        <v>0</v>
      </c>
      <c r="D65" s="115">
        <v>0</v>
      </c>
      <c r="E65" s="115"/>
      <c r="F65" s="115">
        <v>0</v>
      </c>
      <c r="G65" s="20"/>
    </row>
    <row r="66" spans="1:7" x14ac:dyDescent="0.25">
      <c r="A66" s="20" t="s">
        <v>555</v>
      </c>
      <c r="B66" s="20" t="s">
        <v>556</v>
      </c>
      <c r="C66" s="115">
        <v>0</v>
      </c>
      <c r="D66" s="115">
        <v>0</v>
      </c>
      <c r="E66" s="115"/>
      <c r="F66" s="115">
        <v>0</v>
      </c>
      <c r="G66" s="20"/>
    </row>
    <row r="67" spans="1:7" x14ac:dyDescent="0.25">
      <c r="A67" s="20" t="s">
        <v>557</v>
      </c>
      <c r="B67" s="20" t="s">
        <v>558</v>
      </c>
      <c r="C67" s="115">
        <v>0</v>
      </c>
      <c r="D67" s="115">
        <v>0</v>
      </c>
      <c r="E67" s="115"/>
      <c r="F67" s="115">
        <v>0</v>
      </c>
      <c r="G67" s="20"/>
    </row>
    <row r="68" spans="1:7" x14ac:dyDescent="0.25">
      <c r="A68" s="20" t="s">
        <v>559</v>
      </c>
      <c r="B68" s="20" t="s">
        <v>560</v>
      </c>
      <c r="C68" s="115">
        <v>0</v>
      </c>
      <c r="D68" s="115">
        <v>0</v>
      </c>
      <c r="E68" s="115"/>
      <c r="F68" s="115">
        <v>0</v>
      </c>
      <c r="G68" s="20"/>
    </row>
    <row r="69" spans="1:7" x14ac:dyDescent="0.25">
      <c r="A69" s="20" t="s">
        <v>561</v>
      </c>
      <c r="B69" s="20" t="s">
        <v>562</v>
      </c>
      <c r="C69" s="115">
        <v>0</v>
      </c>
      <c r="D69" s="115">
        <v>0</v>
      </c>
      <c r="E69" s="115"/>
      <c r="F69" s="115">
        <v>0</v>
      </c>
      <c r="G69" s="20"/>
    </row>
    <row r="70" spans="1:7" x14ac:dyDescent="0.25">
      <c r="A70" s="20" t="s">
        <v>563</v>
      </c>
      <c r="B70" s="20" t="s">
        <v>564</v>
      </c>
      <c r="C70" s="115">
        <v>0</v>
      </c>
      <c r="D70" s="115">
        <v>0</v>
      </c>
      <c r="E70" s="115"/>
      <c r="F70" s="115">
        <v>0</v>
      </c>
      <c r="G70" s="20"/>
    </row>
    <row r="71" spans="1:7" x14ac:dyDescent="0.25">
      <c r="A71" s="20" t="s">
        <v>565</v>
      </c>
      <c r="B71" s="20" t="s">
        <v>6</v>
      </c>
      <c r="C71" s="115">
        <v>0</v>
      </c>
      <c r="D71" s="115">
        <v>0</v>
      </c>
      <c r="E71" s="115"/>
      <c r="F71" s="115">
        <v>0</v>
      </c>
      <c r="G71" s="20"/>
    </row>
    <row r="72" spans="1:7" x14ac:dyDescent="0.25">
      <c r="A72" s="20" t="s">
        <v>566</v>
      </c>
      <c r="B72" s="20" t="s">
        <v>567</v>
      </c>
      <c r="C72" s="115">
        <v>0</v>
      </c>
      <c r="D72" s="115">
        <v>0</v>
      </c>
      <c r="E72" s="115"/>
      <c r="F72" s="115">
        <v>0</v>
      </c>
      <c r="G72" s="20"/>
    </row>
    <row r="73" spans="1:7" x14ac:dyDescent="0.25">
      <c r="A73" s="20" t="s">
        <v>568</v>
      </c>
      <c r="B73" s="49" t="s">
        <v>275</v>
      </c>
      <c r="C73" s="118">
        <f>SUM(C74:C76)</f>
        <v>0</v>
      </c>
      <c r="D73" s="118">
        <f>SUM(D74:D76)</f>
        <v>0</v>
      </c>
      <c r="E73" s="115"/>
      <c r="F73" s="118">
        <f>SUM(F74:F76)</f>
        <v>0</v>
      </c>
      <c r="G73" s="20"/>
    </row>
    <row r="74" spans="1:7" x14ac:dyDescent="0.25">
      <c r="A74" s="20" t="s">
        <v>569</v>
      </c>
      <c r="B74" s="20" t="s">
        <v>570</v>
      </c>
      <c r="C74" s="115">
        <v>0</v>
      </c>
      <c r="D74" s="115">
        <v>0</v>
      </c>
      <c r="E74" s="115"/>
      <c r="F74" s="115">
        <v>0</v>
      </c>
      <c r="G74" s="20"/>
    </row>
    <row r="75" spans="1:7" x14ac:dyDescent="0.25">
      <c r="A75" s="20" t="s">
        <v>571</v>
      </c>
      <c r="B75" s="20" t="s">
        <v>572</v>
      </c>
      <c r="C75" s="115">
        <v>0</v>
      </c>
      <c r="D75" s="115">
        <v>0</v>
      </c>
      <c r="E75" s="115"/>
      <c r="F75" s="115">
        <v>0</v>
      </c>
      <c r="G75" s="20"/>
    </row>
    <row r="76" spans="1:7" x14ac:dyDescent="0.25">
      <c r="A76" s="20" t="s">
        <v>573</v>
      </c>
      <c r="B76" s="20" t="s">
        <v>2</v>
      </c>
      <c r="C76" s="115">
        <v>0</v>
      </c>
      <c r="D76" s="115">
        <v>0</v>
      </c>
      <c r="E76" s="115"/>
      <c r="F76" s="115">
        <v>0</v>
      </c>
      <c r="G76" s="20"/>
    </row>
    <row r="77" spans="1:7" x14ac:dyDescent="0.25">
      <c r="A77" s="20" t="s">
        <v>574</v>
      </c>
      <c r="B77" s="49" t="s">
        <v>86</v>
      </c>
      <c r="C77" s="118">
        <f>SUM(C78:C87)</f>
        <v>0</v>
      </c>
      <c r="D77" s="118">
        <f>SUM(D78:D87)</f>
        <v>0</v>
      </c>
      <c r="E77" s="115"/>
      <c r="F77" s="118">
        <f>SUM(F78:F87)</f>
        <v>0</v>
      </c>
      <c r="G77" s="20"/>
    </row>
    <row r="78" spans="1:7" x14ac:dyDescent="0.25">
      <c r="A78" s="20" t="s">
        <v>575</v>
      </c>
      <c r="B78" s="29" t="s">
        <v>277</v>
      </c>
      <c r="C78" s="115">
        <v>0</v>
      </c>
      <c r="D78" s="115">
        <v>0</v>
      </c>
      <c r="E78" s="115"/>
      <c r="F78" s="115">
        <v>0</v>
      </c>
      <c r="G78" s="20"/>
    </row>
    <row r="79" spans="1:7" x14ac:dyDescent="0.25">
      <c r="A79" s="20" t="s">
        <v>576</v>
      </c>
      <c r="B79" s="29" t="s">
        <v>279</v>
      </c>
      <c r="C79" s="115">
        <v>0</v>
      </c>
      <c r="D79" s="115">
        <v>0</v>
      </c>
      <c r="E79" s="115"/>
      <c r="F79" s="115">
        <v>0</v>
      </c>
      <c r="G79" s="20"/>
    </row>
    <row r="80" spans="1:7" x14ac:dyDescent="0.25">
      <c r="A80" s="20" t="s">
        <v>577</v>
      </c>
      <c r="B80" s="29" t="s">
        <v>281</v>
      </c>
      <c r="C80" s="115">
        <v>0</v>
      </c>
      <c r="D80" s="115">
        <v>0</v>
      </c>
      <c r="E80" s="115"/>
      <c r="F80" s="115">
        <v>0</v>
      </c>
      <c r="G80" s="20"/>
    </row>
    <row r="81" spans="1:7" x14ac:dyDescent="0.25">
      <c r="A81" s="20" t="s">
        <v>578</v>
      </c>
      <c r="B81" s="29" t="s">
        <v>12</v>
      </c>
      <c r="C81" s="115">
        <v>0</v>
      </c>
      <c r="D81" s="115">
        <v>0</v>
      </c>
      <c r="E81" s="115"/>
      <c r="F81" s="115">
        <v>0</v>
      </c>
      <c r="G81" s="20"/>
    </row>
    <row r="82" spans="1:7" x14ac:dyDescent="0.25">
      <c r="A82" s="20" t="s">
        <v>579</v>
      </c>
      <c r="B82" s="29" t="s">
        <v>284</v>
      </c>
      <c r="C82" s="115">
        <v>0</v>
      </c>
      <c r="D82" s="115">
        <v>0</v>
      </c>
      <c r="E82" s="115"/>
      <c r="F82" s="115">
        <v>0</v>
      </c>
      <c r="G82" s="20"/>
    </row>
    <row r="83" spans="1:7" x14ac:dyDescent="0.25">
      <c r="A83" s="20" t="s">
        <v>580</v>
      </c>
      <c r="B83" s="29" t="s">
        <v>286</v>
      </c>
      <c r="C83" s="115">
        <v>0</v>
      </c>
      <c r="D83" s="115">
        <v>0</v>
      </c>
      <c r="E83" s="115"/>
      <c r="F83" s="115">
        <v>0</v>
      </c>
      <c r="G83" s="20"/>
    </row>
    <row r="84" spans="1:7" x14ac:dyDescent="0.25">
      <c r="A84" s="20" t="s">
        <v>581</v>
      </c>
      <c r="B84" s="29" t="s">
        <v>288</v>
      </c>
      <c r="C84" s="115">
        <v>0</v>
      </c>
      <c r="D84" s="115">
        <v>0</v>
      </c>
      <c r="E84" s="115"/>
      <c r="F84" s="115">
        <v>0</v>
      </c>
      <c r="G84" s="20"/>
    </row>
    <row r="85" spans="1:7" x14ac:dyDescent="0.25">
      <c r="A85" s="20" t="s">
        <v>582</v>
      </c>
      <c r="B85" s="29" t="s">
        <v>290</v>
      </c>
      <c r="C85" s="115">
        <v>0</v>
      </c>
      <c r="D85" s="115">
        <v>0</v>
      </c>
      <c r="E85" s="115"/>
      <c r="F85" s="115">
        <v>0</v>
      </c>
      <c r="G85" s="20"/>
    </row>
    <row r="86" spans="1:7" x14ac:dyDescent="0.25">
      <c r="A86" s="20" t="s">
        <v>583</v>
      </c>
      <c r="B86" s="29" t="s">
        <v>292</v>
      </c>
      <c r="C86" s="115">
        <v>0</v>
      </c>
      <c r="D86" s="115">
        <v>0</v>
      </c>
      <c r="E86" s="115"/>
      <c r="F86" s="115">
        <v>0</v>
      </c>
      <c r="G86" s="20"/>
    </row>
    <row r="87" spans="1:7" x14ac:dyDescent="0.25">
      <c r="A87" s="20" t="s">
        <v>584</v>
      </c>
      <c r="B87" s="29" t="s">
        <v>86</v>
      </c>
      <c r="C87" s="115">
        <v>0</v>
      </c>
      <c r="D87" s="115">
        <v>0</v>
      </c>
      <c r="E87" s="115"/>
      <c r="F87" s="115">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5">
        <v>10.936022228566383</v>
      </c>
      <c r="D99" s="115">
        <v>10.792062644582906</v>
      </c>
      <c r="E99" s="115"/>
      <c r="F99" s="115">
        <v>10.904384916227844</v>
      </c>
      <c r="G99" s="51"/>
    </row>
    <row r="100" spans="1:7" x14ac:dyDescent="0.25">
      <c r="A100" s="20" t="s">
        <v>597</v>
      </c>
      <c r="B100" s="29" t="s">
        <v>978</v>
      </c>
      <c r="C100" s="115">
        <v>3.8915703331637705</v>
      </c>
      <c r="D100" s="115">
        <v>8.5497920567715386</v>
      </c>
      <c r="E100" s="115"/>
      <c r="F100" s="115">
        <v>4.9152855422106461</v>
      </c>
      <c r="G100" s="51"/>
    </row>
    <row r="101" spans="1:7" x14ac:dyDescent="0.25">
      <c r="A101" s="20" t="s">
        <v>598</v>
      </c>
      <c r="B101" s="29" t="s">
        <v>979</v>
      </c>
      <c r="C101" s="115">
        <v>68.493110632010925</v>
      </c>
      <c r="D101" s="115">
        <v>63.095394622962715</v>
      </c>
      <c r="E101" s="115"/>
      <c r="F101" s="115">
        <v>67.306880284800485</v>
      </c>
      <c r="G101" s="51"/>
    </row>
    <row r="102" spans="1:7" x14ac:dyDescent="0.25">
      <c r="A102" s="20" t="s">
        <v>599</v>
      </c>
      <c r="B102" s="29" t="s">
        <v>968</v>
      </c>
      <c r="C102" s="115">
        <v>12.914523527087903</v>
      </c>
      <c r="D102" s="115">
        <v>10.485679814611959</v>
      </c>
      <c r="E102" s="115"/>
      <c r="F102" s="115">
        <v>12.380748108829417</v>
      </c>
      <c r="G102" s="51"/>
    </row>
    <row r="103" spans="1:7" x14ac:dyDescent="0.25">
      <c r="A103" s="20" t="s">
        <v>600</v>
      </c>
      <c r="B103" s="29" t="s">
        <v>980</v>
      </c>
      <c r="C103" s="115">
        <v>0.87087770618732951</v>
      </c>
      <c r="D103" s="115">
        <v>0.72979420240217541</v>
      </c>
      <c r="E103" s="115"/>
      <c r="F103" s="115">
        <v>0.83987245630012031</v>
      </c>
      <c r="G103" s="51"/>
    </row>
    <row r="104" spans="1:7" x14ac:dyDescent="0.25">
      <c r="A104" s="20" t="s">
        <v>601</v>
      </c>
      <c r="B104" s="29" t="s">
        <v>981</v>
      </c>
      <c r="C104" s="115">
        <v>1.9058621840541641</v>
      </c>
      <c r="D104" s="115">
        <v>3.8569673948278478</v>
      </c>
      <c r="E104" s="115"/>
      <c r="F104" s="115">
        <v>2.3346472864456991</v>
      </c>
      <c r="G104" s="51"/>
    </row>
    <row r="105" spans="1:7" x14ac:dyDescent="0.25">
      <c r="A105" s="20" t="s">
        <v>602</v>
      </c>
      <c r="B105" s="29" t="s">
        <v>982</v>
      </c>
      <c r="C105" s="115">
        <v>0.69771442145961526</v>
      </c>
      <c r="D105" s="115">
        <v>1.602150042759845</v>
      </c>
      <c r="E105" s="115"/>
      <c r="F105" s="115">
        <v>0.89647793167134326</v>
      </c>
      <c r="G105" s="51"/>
    </row>
    <row r="106" spans="1:7" x14ac:dyDescent="0.25">
      <c r="A106" s="20" t="s">
        <v>603</v>
      </c>
      <c r="B106" s="29" t="s">
        <v>969</v>
      </c>
      <c r="C106" s="115">
        <v>0.22503012892956137</v>
      </c>
      <c r="D106" s="115">
        <v>0.83671086617337587</v>
      </c>
      <c r="E106" s="115"/>
      <c r="F106" s="115">
        <v>0.35945629216348324</v>
      </c>
      <c r="G106" s="51"/>
    </row>
    <row r="107" spans="1:7" x14ac:dyDescent="0.25">
      <c r="A107" s="20" t="s">
        <v>604</v>
      </c>
      <c r="B107" s="29" t="s">
        <v>970</v>
      </c>
      <c r="C107" s="115">
        <v>6.528883854035096E-2</v>
      </c>
      <c r="D107" s="115">
        <v>5.1448354907635128E-2</v>
      </c>
      <c r="E107" s="115"/>
      <c r="F107" s="115">
        <v>6.2247181350962827E-2</v>
      </c>
      <c r="G107" s="51"/>
    </row>
    <row r="108" spans="1:7" x14ac:dyDescent="0.25">
      <c r="A108" s="20" t="s">
        <v>605</v>
      </c>
      <c r="B108" s="29"/>
      <c r="C108" s="115"/>
      <c r="D108" s="115"/>
      <c r="E108" s="115"/>
      <c r="F108" s="115"/>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5">
        <v>54.172394401608621</v>
      </c>
      <c r="D130" s="115">
        <v>36.860115469282128</v>
      </c>
      <c r="E130" s="131"/>
      <c r="F130" s="115">
        <v>50.367757289453685</v>
      </c>
    </row>
    <row r="131" spans="1:7" x14ac:dyDescent="0.25">
      <c r="A131" s="20" t="s">
        <v>629</v>
      </c>
      <c r="B131" s="20" t="s">
        <v>630</v>
      </c>
      <c r="C131" s="115">
        <v>45.827605598391379</v>
      </c>
      <c r="D131" s="115">
        <v>63.139884530717872</v>
      </c>
      <c r="E131" s="131"/>
      <c r="F131" s="115">
        <v>49.632242710546315</v>
      </c>
    </row>
    <row r="132" spans="1:7" x14ac:dyDescent="0.25">
      <c r="A132" s="20" t="s">
        <v>631</v>
      </c>
      <c r="B132" s="20" t="s">
        <v>86</v>
      </c>
      <c r="C132" s="115">
        <v>0</v>
      </c>
      <c r="D132" s="115">
        <v>0</v>
      </c>
      <c r="E132" s="131"/>
      <c r="F132" s="115">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5">
        <v>5.4534269739094317</v>
      </c>
      <c r="D140" s="115">
        <v>14.025776565339253</v>
      </c>
      <c r="E140" s="131"/>
      <c r="F140" s="115">
        <v>7.3373314281647328</v>
      </c>
    </row>
    <row r="141" spans="1:7" x14ac:dyDescent="0.25">
      <c r="A141" s="20" t="s">
        <v>641</v>
      </c>
      <c r="B141" s="20" t="s">
        <v>642</v>
      </c>
      <c r="C141" s="115">
        <v>94.546573026090556</v>
      </c>
      <c r="D141" s="115">
        <v>85.974223434660743</v>
      </c>
      <c r="E141" s="131"/>
      <c r="F141" s="115">
        <v>92.662668571835269</v>
      </c>
    </row>
    <row r="142" spans="1:7" x14ac:dyDescent="0.25">
      <c r="A142" s="20" t="s">
        <v>643</v>
      </c>
      <c r="B142" s="20" t="s">
        <v>86</v>
      </c>
      <c r="C142" s="115">
        <v>0</v>
      </c>
      <c r="D142" s="115">
        <v>0</v>
      </c>
      <c r="E142" s="131"/>
      <c r="F142" s="115">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5">
        <v>6.2989632908612032</v>
      </c>
      <c r="D150" s="115">
        <v>13.503457514510812</v>
      </c>
      <c r="E150" s="131"/>
      <c r="F150" s="115">
        <v>7.882260683697262</v>
      </c>
    </row>
    <row r="151" spans="1:7" x14ac:dyDescent="0.25">
      <c r="A151" s="20" t="s">
        <v>653</v>
      </c>
      <c r="B151" s="17" t="s">
        <v>654</v>
      </c>
      <c r="C151" s="115">
        <v>17.473060845345501</v>
      </c>
      <c r="D151" s="115">
        <v>23.802241439470006</v>
      </c>
      <c r="E151" s="131"/>
      <c r="F151" s="115">
        <v>18.863994729443963</v>
      </c>
    </row>
    <row r="152" spans="1:7" x14ac:dyDescent="0.25">
      <c r="A152" s="20" t="s">
        <v>655</v>
      </c>
      <c r="B152" s="17" t="s">
        <v>656</v>
      </c>
      <c r="C152" s="115">
        <v>18.529748802224098</v>
      </c>
      <c r="D152" s="115">
        <v>16.459772918721324</v>
      </c>
      <c r="E152" s="115"/>
      <c r="F152" s="115">
        <v>18.07484005806479</v>
      </c>
    </row>
    <row r="153" spans="1:7" x14ac:dyDescent="0.25">
      <c r="A153" s="20" t="s">
        <v>657</v>
      </c>
      <c r="B153" s="17" t="s">
        <v>658</v>
      </c>
      <c r="C153" s="115">
        <v>23.59462770861656</v>
      </c>
      <c r="D153" s="115">
        <v>20.275314342156779</v>
      </c>
      <c r="E153" s="115"/>
      <c r="F153" s="115">
        <v>22.865158014287434</v>
      </c>
    </row>
    <row r="154" spans="1:7" x14ac:dyDescent="0.25">
      <c r="A154" s="20" t="s">
        <v>659</v>
      </c>
      <c r="B154" s="17" t="s">
        <v>660</v>
      </c>
      <c r="C154" s="115">
        <v>34.103599352952635</v>
      </c>
      <c r="D154" s="115">
        <v>25.959213785141078</v>
      </c>
      <c r="E154" s="115"/>
      <c r="F154" s="115">
        <v>32.313746514506555</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1088</v>
      </c>
      <c r="C159" s="107" t="s">
        <v>501</v>
      </c>
      <c r="D159" s="107" t="s">
        <v>502</v>
      </c>
      <c r="E159" s="110"/>
      <c r="F159" s="96" t="s">
        <v>468</v>
      </c>
      <c r="G159" s="75"/>
    </row>
    <row r="160" spans="1:7" x14ac:dyDescent="0.25">
      <c r="A160" s="20" t="s">
        <v>665</v>
      </c>
      <c r="B160" s="20" t="s">
        <v>666</v>
      </c>
      <c r="C160" s="116">
        <v>0</v>
      </c>
      <c r="D160" s="116">
        <v>0</v>
      </c>
      <c r="E160" s="116">
        <v>0</v>
      </c>
      <c r="F160" s="116">
        <v>0</v>
      </c>
    </row>
    <row r="161" spans="1:7" x14ac:dyDescent="0.25">
      <c r="A161" s="20" t="s">
        <v>667</v>
      </c>
      <c r="B161" s="67" t="s">
        <v>1095</v>
      </c>
      <c r="C161" s="116">
        <v>0</v>
      </c>
      <c r="D161" s="116">
        <v>0</v>
      </c>
      <c r="E161" s="116">
        <v>0</v>
      </c>
      <c r="F161" s="116">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20">
        <v>139.81836953192121</v>
      </c>
      <c r="D167" s="119"/>
      <c r="E167" s="26"/>
      <c r="F167" s="92"/>
      <c r="G167" s="92"/>
    </row>
    <row r="168" spans="1:7" x14ac:dyDescent="0.25">
      <c r="A168" s="26"/>
      <c r="B168" s="50"/>
      <c r="C168" s="119"/>
      <c r="D168" s="119"/>
      <c r="E168" s="26"/>
      <c r="F168" s="92"/>
      <c r="G168" s="92"/>
    </row>
    <row r="169" spans="1:7" x14ac:dyDescent="0.25">
      <c r="B169" s="29" t="s">
        <v>677</v>
      </c>
      <c r="C169" s="119"/>
      <c r="D169" s="119"/>
      <c r="E169" s="26"/>
      <c r="F169" s="92"/>
      <c r="G169" s="92"/>
    </row>
    <row r="170" spans="1:7" x14ac:dyDescent="0.25">
      <c r="A170" s="20" t="s">
        <v>678</v>
      </c>
      <c r="B170" s="20" t="s">
        <v>971</v>
      </c>
      <c r="C170" s="116">
        <v>1021.6172704830332</v>
      </c>
      <c r="D170" s="116">
        <v>20338.264849439998</v>
      </c>
      <c r="E170" s="26"/>
      <c r="F170" s="33">
        <f>IF($C$194=0,"",IF(C170="[for completion]","",C170/$C$194))</f>
        <v>0.19706966121241415</v>
      </c>
      <c r="G170" s="33">
        <f>IF($D$194=0,"",IF(D170="[for completion]","",D170/$D$194))</f>
        <v>0.54854173493932212</v>
      </c>
    </row>
    <row r="171" spans="1:7" x14ac:dyDescent="0.25">
      <c r="A171" s="20" t="s">
        <v>679</v>
      </c>
      <c r="B171" s="20" t="s">
        <v>972</v>
      </c>
      <c r="C171" s="116">
        <v>2441.6182978731417</v>
      </c>
      <c r="D171" s="116">
        <v>14511.74350705</v>
      </c>
      <c r="E171" s="26"/>
      <c r="F171" s="33">
        <f>IF($C$194=0,"",IF(C171="[for completion]","",C171/$C$194))</f>
        <v>0.47098742814360295</v>
      </c>
      <c r="G171" s="33">
        <f>IF($D$194=0,"",IF(D171="[for completion]","",D171/$D$194))</f>
        <v>0.3913950879920236</v>
      </c>
    </row>
    <row r="172" spans="1:7" x14ac:dyDescent="0.25">
      <c r="A172" s="20" t="s">
        <v>680</v>
      </c>
      <c r="B172" s="20" t="s">
        <v>973</v>
      </c>
      <c r="C172" s="111">
        <v>491.92069852925641</v>
      </c>
      <c r="D172" s="116">
        <v>1304.0530729</v>
      </c>
      <c r="E172" s="26"/>
      <c r="F172" s="33">
        <f>IF($C$194=0,"",IF(C172="[for completion]","",C172/$C$194))</f>
        <v>9.4891353350652546E-2</v>
      </c>
      <c r="G172" s="33">
        <f t="shared" ref="G172:G175" si="1">IF($D$194=0,"",IF(D172="[for completion]","",D172/$D$194))</f>
        <v>3.5171512435153304E-2</v>
      </c>
    </row>
    <row r="173" spans="1:7" x14ac:dyDescent="0.25">
      <c r="A173" s="20" t="s">
        <v>681</v>
      </c>
      <c r="B173" s="20" t="s">
        <v>974</v>
      </c>
      <c r="C173" s="111">
        <v>383.17514063877798</v>
      </c>
      <c r="D173" s="111">
        <v>551.39670075000004</v>
      </c>
      <c r="E173" s="26"/>
      <c r="F173" s="33">
        <f>IF($C$194=0,"",IF(C173="[for completion]","",C173/$C$194))</f>
        <v>7.3914368259455937E-2</v>
      </c>
      <c r="G173" s="33">
        <f>IF($D$194=0,"",IF(D173="[for completion]","",D173/$D$194))</f>
        <v>1.4871676866650273E-2</v>
      </c>
    </row>
    <row r="174" spans="1:7" x14ac:dyDescent="0.25">
      <c r="A174" s="20" t="s">
        <v>682</v>
      </c>
      <c r="B174" s="20" t="s">
        <v>975</v>
      </c>
      <c r="C174" s="111">
        <v>669.54750719839035</v>
      </c>
      <c r="D174" s="111">
        <v>352.52693018000002</v>
      </c>
      <c r="E174" s="26"/>
      <c r="F174" s="33">
        <f t="shared" ref="F174:F175" si="2">IF($C$194=0,"",IF(C174="[for completion]","",C174/$C$194))</f>
        <v>0.12915551079791046</v>
      </c>
      <c r="G174" s="33">
        <f t="shared" si="1"/>
        <v>9.5079759913292185E-3</v>
      </c>
    </row>
    <row r="175" spans="1:7" x14ac:dyDescent="0.25">
      <c r="A175" s="20" t="s">
        <v>683</v>
      </c>
      <c r="B175" s="20" t="s">
        <v>976</v>
      </c>
      <c r="C175" s="111">
        <v>176.16242476024237</v>
      </c>
      <c r="D175" s="111">
        <v>18.983844680000001</v>
      </c>
      <c r="E175" s="26"/>
      <c r="F175" s="33">
        <f t="shared" si="2"/>
        <v>3.3981678235964125E-2</v>
      </c>
      <c r="G175" s="33">
        <f t="shared" si="1"/>
        <v>5.1201177552137871E-4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5184.0413394828411</v>
      </c>
      <c r="D194" s="111">
        <f>SUM(D170:D193)</f>
        <v>37076.968905000002</v>
      </c>
      <c r="E194" s="42"/>
      <c r="F194" s="97">
        <f>SUM(F170:F193)</f>
        <v>1.0000000000000002</v>
      </c>
      <c r="G194" s="97">
        <f>SUM(G170:G193)</f>
        <v>0.99999999999999989</v>
      </c>
    </row>
    <row r="195" spans="1:7" x14ac:dyDescent="0.25">
      <c r="A195" s="72"/>
      <c r="B195" s="73" t="s">
        <v>703</v>
      </c>
      <c r="C195" s="72" t="s">
        <v>672</v>
      </c>
      <c r="D195" s="72" t="s">
        <v>673</v>
      </c>
      <c r="E195" s="74"/>
      <c r="F195" s="72" t="s">
        <v>501</v>
      </c>
      <c r="G195" s="72" t="s">
        <v>674</v>
      </c>
    </row>
    <row r="196" spans="1:7" x14ac:dyDescent="0.25">
      <c r="A196" s="20" t="s">
        <v>704</v>
      </c>
      <c r="B196" s="20" t="s">
        <v>705</v>
      </c>
      <c r="C196" s="79">
        <v>0.57523440000000003</v>
      </c>
      <c r="F196" s="51"/>
      <c r="G196" s="51"/>
    </row>
    <row r="197" spans="1:7" x14ac:dyDescent="0.25">
      <c r="F197" s="51"/>
      <c r="G197" s="51"/>
    </row>
    <row r="198" spans="1:7" x14ac:dyDescent="0.25">
      <c r="B198" s="29" t="s">
        <v>706</v>
      </c>
      <c r="F198" s="51"/>
      <c r="G198" s="51"/>
    </row>
    <row r="199" spans="1:7" x14ac:dyDescent="0.25">
      <c r="A199" s="20" t="s">
        <v>707</v>
      </c>
      <c r="B199" s="20" t="s">
        <v>708</v>
      </c>
      <c r="C199" s="116">
        <v>1507.3329104023674</v>
      </c>
      <c r="D199" s="116">
        <v>12923.45261704</v>
      </c>
      <c r="F199" s="33">
        <f>IF($C$207=0,"",IF(C199="[for completion]","",C199/$C$207))</f>
        <v>0.29076406064168042</v>
      </c>
      <c r="G199" s="33">
        <f>IF($D$207=0,"",IF(D199="[for completion]","",D199/$D$207))</f>
        <v>0.34855741984068211</v>
      </c>
    </row>
    <row r="200" spans="1:7" x14ac:dyDescent="0.25">
      <c r="A200" s="20" t="s">
        <v>709</v>
      </c>
      <c r="B200" s="20" t="s">
        <v>710</v>
      </c>
      <c r="C200" s="116">
        <v>576.47374025396084</v>
      </c>
      <c r="D200" s="116">
        <v>4595.3430422499996</v>
      </c>
      <c r="F200" s="33">
        <f t="shared" ref="F200:F206" si="5">IF($C$207=0,"",IF(C200="[for completion]","",C200/$C$207))</f>
        <v>0.11120160942070528</v>
      </c>
      <c r="G200" s="33">
        <f t="shared" ref="G200:G206" si="6">IF($D$207=0,"",IF(D200="[for completion]","",D200/$D$207))</f>
        <v>0.12394063425261001</v>
      </c>
    </row>
    <row r="201" spans="1:7" x14ac:dyDescent="0.25">
      <c r="A201" s="20" t="s">
        <v>711</v>
      </c>
      <c r="B201" s="20" t="s">
        <v>712</v>
      </c>
      <c r="C201" s="116">
        <v>712.017201845817</v>
      </c>
      <c r="D201" s="116">
        <v>4666.0766342699999</v>
      </c>
      <c r="F201" s="33">
        <f t="shared" si="5"/>
        <v>0.13734790199741106</v>
      </c>
      <c r="G201" s="33">
        <f t="shared" si="6"/>
        <v>0.12584838437644663</v>
      </c>
    </row>
    <row r="202" spans="1:7" x14ac:dyDescent="0.25">
      <c r="A202" s="20" t="s">
        <v>713</v>
      </c>
      <c r="B202" s="20" t="s">
        <v>714</v>
      </c>
      <c r="C202" s="116">
        <v>743.05092806250718</v>
      </c>
      <c r="D202" s="116">
        <v>4748.8210824400003</v>
      </c>
      <c r="F202" s="33">
        <f t="shared" si="5"/>
        <v>0.14333429835971054</v>
      </c>
      <c r="G202" s="33">
        <f t="shared" si="6"/>
        <v>0.1280800783528882</v>
      </c>
    </row>
    <row r="203" spans="1:7" x14ac:dyDescent="0.25">
      <c r="A203" s="20" t="s">
        <v>715</v>
      </c>
      <c r="B203" s="20" t="s">
        <v>716</v>
      </c>
      <c r="C203" s="116">
        <v>670.32060627800001</v>
      </c>
      <c r="D203" s="116">
        <v>3869.0637210199998</v>
      </c>
      <c r="F203" s="33">
        <f t="shared" si="5"/>
        <v>0.12930464137557801</v>
      </c>
      <c r="G203" s="33">
        <f t="shared" si="6"/>
        <v>0.10435221204121242</v>
      </c>
    </row>
    <row r="204" spans="1:7" x14ac:dyDescent="0.25">
      <c r="A204" s="20" t="s">
        <v>717</v>
      </c>
      <c r="B204" s="20" t="s">
        <v>718</v>
      </c>
      <c r="C204" s="116">
        <v>452.91861328457304</v>
      </c>
      <c r="D204" s="116">
        <v>2685.42389865</v>
      </c>
      <c r="F204" s="33">
        <f t="shared" si="5"/>
        <v>8.7367862951832867E-2</v>
      </c>
      <c r="G204" s="33">
        <f t="shared" si="6"/>
        <v>7.2428355875872527E-2</v>
      </c>
    </row>
    <row r="205" spans="1:7" x14ac:dyDescent="0.25">
      <c r="A205" s="20" t="s">
        <v>719</v>
      </c>
      <c r="B205" s="20" t="s">
        <v>720</v>
      </c>
      <c r="C205" s="116">
        <v>255.19338452961665</v>
      </c>
      <c r="D205" s="116">
        <v>1618.2086283000001</v>
      </c>
      <c r="F205" s="33">
        <f t="shared" si="5"/>
        <v>4.9226726373882396E-2</v>
      </c>
      <c r="G205" s="33">
        <f t="shared" si="6"/>
        <v>4.3644577107860003E-2</v>
      </c>
    </row>
    <row r="206" spans="1:7" x14ac:dyDescent="0.25">
      <c r="A206" s="20" t="s">
        <v>721</v>
      </c>
      <c r="B206" s="20" t="s">
        <v>722</v>
      </c>
      <c r="C206" s="116">
        <v>266.733954826</v>
      </c>
      <c r="D206" s="116">
        <v>1970.5792810299999</v>
      </c>
      <c r="F206" s="33">
        <f t="shared" si="5"/>
        <v>5.1452898879199384E-2</v>
      </c>
      <c r="G206" s="33">
        <f t="shared" si="6"/>
        <v>5.3148338152428046E-2</v>
      </c>
    </row>
    <row r="207" spans="1:7" x14ac:dyDescent="0.25">
      <c r="A207" s="20" t="s">
        <v>723</v>
      </c>
      <c r="B207" s="34" t="s">
        <v>88</v>
      </c>
      <c r="C207" s="116">
        <f>SUM(C199:C206)</f>
        <v>5184.041339482842</v>
      </c>
      <c r="D207" s="116">
        <f>SUM(D199:D206)</f>
        <v>37076.968905000002</v>
      </c>
      <c r="F207" s="79">
        <f>SUM(F199:F206)</f>
        <v>1</v>
      </c>
      <c r="G207" s="79">
        <f>SUM(G199:G206)</f>
        <v>0.99999999999999978</v>
      </c>
    </row>
    <row r="208" spans="1:7" ht="45" hidden="1" customHeight="1" outlineLevel="1" x14ac:dyDescent="0.25">
      <c r="A208" s="20" t="s">
        <v>724</v>
      </c>
      <c r="B208" s="36" t="s">
        <v>725</v>
      </c>
      <c r="C208" s="122"/>
      <c r="D208" s="111"/>
      <c r="F208" s="33">
        <f t="shared" ref="F208:F213" si="7">IF($C$207=0,"",IF(C208="[for completion]","",C208/$C$207))</f>
        <v>0</v>
      </c>
      <c r="G208" s="33">
        <f t="shared" ref="G208:G213" si="8">IF($D$207=0,"",IF(D208="[for completion]","",D208/$D$207))</f>
        <v>0</v>
      </c>
    </row>
    <row r="209" spans="1:7" hidden="1" outlineLevel="1" x14ac:dyDescent="0.25">
      <c r="A209" s="20" t="s">
        <v>726</v>
      </c>
      <c r="B209" s="36" t="s">
        <v>727</v>
      </c>
      <c r="C209" s="81"/>
      <c r="D209" s="111"/>
      <c r="F209" s="33">
        <f t="shared" si="7"/>
        <v>0</v>
      </c>
      <c r="G209" s="33">
        <f t="shared" si="8"/>
        <v>0</v>
      </c>
    </row>
    <row r="210" spans="1:7" hidden="1" outlineLevel="1" x14ac:dyDescent="0.25">
      <c r="A210" s="20" t="s">
        <v>728</v>
      </c>
      <c r="B210" s="36" t="s">
        <v>729</v>
      </c>
      <c r="C210" s="81"/>
      <c r="D210" s="111"/>
      <c r="F210" s="33">
        <f t="shared" si="7"/>
        <v>0</v>
      </c>
      <c r="G210" s="33">
        <f t="shared" si="8"/>
        <v>0</v>
      </c>
    </row>
    <row r="211" spans="1:7" hidden="1" outlineLevel="1" x14ac:dyDescent="0.25">
      <c r="A211" s="20" t="s">
        <v>730</v>
      </c>
      <c r="B211" s="36" t="s">
        <v>731</v>
      </c>
      <c r="C211" s="81"/>
      <c r="D211" s="111"/>
      <c r="F211" s="33">
        <f t="shared" si="7"/>
        <v>0</v>
      </c>
      <c r="G211" s="33">
        <f t="shared" si="8"/>
        <v>0</v>
      </c>
    </row>
    <row r="212" spans="1:7" hidden="1" outlineLevel="1" x14ac:dyDescent="0.25">
      <c r="A212" s="20" t="s">
        <v>732</v>
      </c>
      <c r="B212" s="36" t="s">
        <v>733</v>
      </c>
      <c r="C212" s="81"/>
      <c r="D212" s="111"/>
      <c r="F212" s="33">
        <f t="shared" si="7"/>
        <v>0</v>
      </c>
      <c r="G212" s="33">
        <f t="shared" si="8"/>
        <v>0</v>
      </c>
    </row>
    <row r="213" spans="1:7" hidden="1" outlineLevel="1" x14ac:dyDescent="0.25">
      <c r="A213" s="20" t="s">
        <v>734</v>
      </c>
      <c r="B213" s="36" t="s">
        <v>735</v>
      </c>
      <c r="C213" s="81"/>
      <c r="D213" s="111"/>
      <c r="F213" s="33">
        <f t="shared" si="7"/>
        <v>0</v>
      </c>
      <c r="G213" s="33">
        <f t="shared" si="8"/>
        <v>0</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v>
      </c>
      <c r="G218" s="20"/>
    </row>
    <row r="219" spans="1:7" x14ac:dyDescent="0.25">
      <c r="G219" s="20"/>
    </row>
    <row r="220" spans="1:7" x14ac:dyDescent="0.25">
      <c r="B220" s="29" t="s">
        <v>706</v>
      </c>
      <c r="F220" s="51"/>
      <c r="G220" s="51"/>
    </row>
    <row r="221" spans="1:7" x14ac:dyDescent="0.25">
      <c r="A221" s="20" t="s">
        <v>741</v>
      </c>
      <c r="B221" s="20" t="s">
        <v>708</v>
      </c>
      <c r="C221" s="51">
        <v>0</v>
      </c>
      <c r="D221" s="111">
        <v>0</v>
      </c>
      <c r="F221" s="33" t="str">
        <f>IF($C$229=0,"",IF(C221="[Mark as ND1 if not relevant]","",C221/$C$229))</f>
        <v/>
      </c>
      <c r="G221" s="33" t="str">
        <f>IF($D$229=0,"",IF(D221="[Mark as ND1 if not relevant]","",D221/$D$229))</f>
        <v/>
      </c>
    </row>
    <row r="222" spans="1:7" x14ac:dyDescent="0.25">
      <c r="A222" s="20" t="s">
        <v>742</v>
      </c>
      <c r="B222" s="20" t="s">
        <v>710</v>
      </c>
      <c r="C222" s="51">
        <v>0</v>
      </c>
      <c r="D222" s="111">
        <v>0</v>
      </c>
      <c r="F222" s="33" t="str">
        <f t="shared" ref="F222:F228" si="9">IF($C$229=0,"",IF(C222="[Mark as ND1 if not relevant]","",C222/$C$229))</f>
        <v/>
      </c>
      <c r="G222" s="33" t="str">
        <f t="shared" ref="G222:G228" si="10">IF($D$229=0,"",IF(D222="[Mark as ND1 if not relevant]","",D222/$D$229))</f>
        <v/>
      </c>
    </row>
    <row r="223" spans="1:7" x14ac:dyDescent="0.25">
      <c r="A223" s="20" t="s">
        <v>743</v>
      </c>
      <c r="B223" s="20" t="s">
        <v>712</v>
      </c>
      <c r="C223" s="51">
        <v>0</v>
      </c>
      <c r="D223" s="111">
        <v>0</v>
      </c>
      <c r="F223" s="33" t="str">
        <f t="shared" si="9"/>
        <v/>
      </c>
      <c r="G223" s="33" t="str">
        <f t="shared" si="10"/>
        <v/>
      </c>
    </row>
    <row r="224" spans="1:7" x14ac:dyDescent="0.25">
      <c r="A224" s="20" t="s">
        <v>744</v>
      </c>
      <c r="B224" s="20" t="s">
        <v>714</v>
      </c>
      <c r="C224" s="51">
        <v>0</v>
      </c>
      <c r="D224" s="111">
        <v>0</v>
      </c>
      <c r="F224" s="33" t="str">
        <f t="shared" si="9"/>
        <v/>
      </c>
      <c r="G224" s="33" t="str">
        <f t="shared" si="10"/>
        <v/>
      </c>
    </row>
    <row r="225" spans="1:7" x14ac:dyDescent="0.25">
      <c r="A225" s="20" t="s">
        <v>745</v>
      </c>
      <c r="B225" s="20" t="s">
        <v>716</v>
      </c>
      <c r="C225" s="51">
        <v>0</v>
      </c>
      <c r="D225" s="111">
        <v>0</v>
      </c>
      <c r="F225" s="33" t="str">
        <f t="shared" si="9"/>
        <v/>
      </c>
      <c r="G225" s="33" t="str">
        <f t="shared" si="10"/>
        <v/>
      </c>
    </row>
    <row r="226" spans="1:7" x14ac:dyDescent="0.25">
      <c r="A226" s="20" t="s">
        <v>746</v>
      </c>
      <c r="B226" s="20" t="s">
        <v>718</v>
      </c>
      <c r="C226" s="51">
        <v>0</v>
      </c>
      <c r="D226" s="111">
        <v>0</v>
      </c>
      <c r="F226" s="33" t="str">
        <f t="shared" si="9"/>
        <v/>
      </c>
      <c r="G226" s="33" t="str">
        <f t="shared" si="10"/>
        <v/>
      </c>
    </row>
    <row r="227" spans="1:7" x14ac:dyDescent="0.25">
      <c r="A227" s="20" t="s">
        <v>747</v>
      </c>
      <c r="B227" s="20" t="s">
        <v>720</v>
      </c>
      <c r="C227" s="51">
        <v>0</v>
      </c>
      <c r="D227" s="111">
        <v>0</v>
      </c>
      <c r="F227" s="33" t="str">
        <f t="shared" si="9"/>
        <v/>
      </c>
      <c r="G227" s="33" t="str">
        <f t="shared" si="10"/>
        <v/>
      </c>
    </row>
    <row r="228" spans="1:7" x14ac:dyDescent="0.25">
      <c r="A228" s="20" t="s">
        <v>748</v>
      </c>
      <c r="B228" s="20" t="s">
        <v>722</v>
      </c>
      <c r="C228" s="51">
        <v>0</v>
      </c>
      <c r="D228" s="111">
        <v>0</v>
      </c>
      <c r="F228" s="33" t="str">
        <f t="shared" si="9"/>
        <v/>
      </c>
      <c r="G228" s="33" t="str">
        <f t="shared" si="10"/>
        <v/>
      </c>
    </row>
    <row r="229" spans="1:7" x14ac:dyDescent="0.25">
      <c r="A229" s="20" t="s">
        <v>749</v>
      </c>
      <c r="B229" s="34" t="s">
        <v>88</v>
      </c>
      <c r="C229" s="20">
        <f>SUM(C221:C228)</f>
        <v>0</v>
      </c>
      <c r="D229" s="111">
        <f>SUM(D221:D228)</f>
        <v>0</v>
      </c>
      <c r="F229" s="79">
        <f>SUM(F221:F228)</f>
        <v>0</v>
      </c>
      <c r="G229" s="79">
        <f>SUM(G221:G228)</f>
        <v>0</v>
      </c>
    </row>
    <row r="230" spans="1:7" hidden="1" outlineLevel="1" x14ac:dyDescent="0.25">
      <c r="A230" s="20" t="s">
        <v>750</v>
      </c>
      <c r="B230" s="36" t="s">
        <v>725</v>
      </c>
      <c r="F230" s="33" t="str">
        <f t="shared" ref="F230:F235" si="11">IF($C$229=0,"",IF(C230="[for completion]","",C230/$C$229))</f>
        <v/>
      </c>
      <c r="G230" s="33" t="str">
        <f t="shared" ref="G230:G235" si="12">IF($D$229=0,"",IF(D230="[for completion]","",D230/$D$229))</f>
        <v/>
      </c>
    </row>
    <row r="231" spans="1:7" hidden="1" outlineLevel="1" x14ac:dyDescent="0.25">
      <c r="A231" s="20" t="s">
        <v>751</v>
      </c>
      <c r="B231" s="36" t="s">
        <v>727</v>
      </c>
      <c r="F231" s="33" t="str">
        <f t="shared" si="11"/>
        <v/>
      </c>
      <c r="G231" s="33" t="str">
        <f t="shared" si="12"/>
        <v/>
      </c>
    </row>
    <row r="232" spans="1:7" hidden="1" outlineLevel="1" x14ac:dyDescent="0.25">
      <c r="A232" s="20" t="s">
        <v>752</v>
      </c>
      <c r="B232" s="36" t="s">
        <v>729</v>
      </c>
      <c r="F232" s="33" t="str">
        <f t="shared" si="11"/>
        <v/>
      </c>
      <c r="G232" s="33" t="str">
        <f t="shared" si="12"/>
        <v/>
      </c>
    </row>
    <row r="233" spans="1:7" hidden="1" outlineLevel="1" x14ac:dyDescent="0.25">
      <c r="A233" s="20" t="s">
        <v>753</v>
      </c>
      <c r="B233" s="36" t="s">
        <v>731</v>
      </c>
      <c r="F233" s="33" t="str">
        <f t="shared" si="11"/>
        <v/>
      </c>
      <c r="G233" s="33" t="str">
        <f t="shared" si="12"/>
        <v/>
      </c>
    </row>
    <row r="234" spans="1:7" hidden="1" outlineLevel="1" x14ac:dyDescent="0.25">
      <c r="A234" s="20" t="s">
        <v>754</v>
      </c>
      <c r="B234" s="36" t="s">
        <v>733</v>
      </c>
      <c r="F234" s="33" t="str">
        <f t="shared" si="11"/>
        <v/>
      </c>
      <c r="G234" s="33" t="str">
        <f t="shared" si="12"/>
        <v/>
      </c>
    </row>
    <row r="235" spans="1:7" hidden="1" outlineLevel="1" x14ac:dyDescent="0.25">
      <c r="A235" s="20" t="s">
        <v>755</v>
      </c>
      <c r="B235" s="36" t="s">
        <v>735</v>
      </c>
      <c r="F235" s="33" t="str">
        <f t="shared" si="11"/>
        <v/>
      </c>
      <c r="G235" s="33" t="str">
        <f t="shared" si="12"/>
        <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3"/>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2"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5">
        <v>305.08906650476723</v>
      </c>
      <c r="D268" s="26"/>
      <c r="E268" s="26"/>
      <c r="F268" s="38"/>
      <c r="G268" s="38"/>
    </row>
    <row r="269" spans="1:7" x14ac:dyDescent="0.25">
      <c r="A269" s="26"/>
      <c r="C269" s="115"/>
      <c r="D269" s="26"/>
      <c r="E269" s="26"/>
      <c r="F269" s="38"/>
      <c r="G269" s="38"/>
    </row>
    <row r="270" spans="1:7" x14ac:dyDescent="0.25">
      <c r="B270" s="20" t="s">
        <v>677</v>
      </c>
      <c r="C270" s="115"/>
      <c r="D270" s="26"/>
      <c r="E270" s="26"/>
      <c r="F270" s="38"/>
      <c r="G270" s="38"/>
    </row>
    <row r="271" spans="1:7" x14ac:dyDescent="0.25">
      <c r="A271" s="20" t="s">
        <v>796</v>
      </c>
      <c r="B271" s="20" t="s">
        <v>971</v>
      </c>
      <c r="C271" s="116">
        <v>115.62440126168832</v>
      </c>
      <c r="D271" s="116">
        <v>2286.0243110199999</v>
      </c>
      <c r="E271" s="26"/>
      <c r="F271" s="33">
        <f>IF($C$295=0,"",IF(C271="[for completion]","",C271/$C$295))</f>
        <v>7.918580513625835E-2</v>
      </c>
      <c r="G271" s="33">
        <f t="shared" ref="G271:G276" si="13">IF($D$295=0,"",IF(D271="[for completion]","",D271/$D$295))</f>
        <v>0.47764510209894484</v>
      </c>
    </row>
    <row r="272" spans="1:7" x14ac:dyDescent="0.25">
      <c r="A272" s="20" t="s">
        <v>797</v>
      </c>
      <c r="B272" s="20" t="s">
        <v>972</v>
      </c>
      <c r="C272" s="116">
        <v>271.8021250182083</v>
      </c>
      <c r="D272" s="116">
        <v>1535.52722993</v>
      </c>
      <c r="E272" s="26"/>
      <c r="F272" s="33">
        <f t="shared" ref="F272:F276" si="14">IF($C$295=0,"",IF(C272="[for completion]","",C272/$C$295))</f>
        <v>0.18614470537755154</v>
      </c>
      <c r="G272" s="33">
        <f t="shared" si="13"/>
        <v>0.3208351971499257</v>
      </c>
    </row>
    <row r="273" spans="1:7" x14ac:dyDescent="0.25">
      <c r="A273" s="20" t="s">
        <v>798</v>
      </c>
      <c r="B273" s="20" t="s">
        <v>973</v>
      </c>
      <c r="C273" s="116">
        <v>160.45320300781086</v>
      </c>
      <c r="D273" s="116">
        <v>403.70411288000003</v>
      </c>
      <c r="E273" s="26"/>
      <c r="F273" s="33">
        <f>IF($C$295=0,"",IF(C273="[for completion]","",C273/$C$295))</f>
        <v>0.10988697825218462</v>
      </c>
      <c r="G273" s="33">
        <f t="shared" si="13"/>
        <v>8.4350499373427076E-2</v>
      </c>
    </row>
    <row r="274" spans="1:7" x14ac:dyDescent="0.25">
      <c r="A274" s="20" t="s">
        <v>799</v>
      </c>
      <c r="B274" s="20" t="s">
        <v>974</v>
      </c>
      <c r="C274" s="116">
        <v>204.83437852870088</v>
      </c>
      <c r="D274" s="116">
        <v>282.68994205000001</v>
      </c>
      <c r="E274" s="26"/>
      <c r="F274" s="33">
        <f t="shared" si="14"/>
        <v>0.14028159286784314</v>
      </c>
      <c r="G274" s="33">
        <f t="shared" si="13"/>
        <v>5.9065630046852002E-2</v>
      </c>
    </row>
    <row r="275" spans="1:7" x14ac:dyDescent="0.25">
      <c r="A275" s="20" t="s">
        <v>800</v>
      </c>
      <c r="B275" s="20" t="s">
        <v>975</v>
      </c>
      <c r="C275" s="116">
        <v>543.81501572993068</v>
      </c>
      <c r="D275" s="116">
        <v>258.08549912000001</v>
      </c>
      <c r="E275" s="26"/>
      <c r="F275" s="33">
        <f t="shared" si="14"/>
        <v>0.37243375443129856</v>
      </c>
      <c r="G275" s="33">
        <f t="shared" si="13"/>
        <v>5.3924743487275648E-2</v>
      </c>
    </row>
    <row r="276" spans="1:7" x14ac:dyDescent="0.25">
      <c r="A276" s="20" t="s">
        <v>801</v>
      </c>
      <c r="B276" s="20" t="s">
        <v>976</v>
      </c>
      <c r="C276" s="116">
        <v>163.63663549</v>
      </c>
      <c r="D276" s="116">
        <v>20</v>
      </c>
      <c r="E276" s="26"/>
      <c r="F276" s="33">
        <f t="shared" si="14"/>
        <v>0.11206716393486361</v>
      </c>
      <c r="G276" s="33">
        <f t="shared" si="13"/>
        <v>4.178827843574635E-3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6">
        <f>SUM(C271:C294)</f>
        <v>1460.1657590363393</v>
      </c>
      <c r="D295" s="32">
        <f>SUM(D271:D294)</f>
        <v>4786.0310950000003</v>
      </c>
      <c r="E295" s="42"/>
      <c r="F295" s="97">
        <f>SUM(F271:F294)</f>
        <v>0.99999999999999978</v>
      </c>
      <c r="G295" s="97">
        <f>SUM(G271:G294)</f>
        <v>0.99999999999999978</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v>0.59842764000000004</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v>402.57699150508193</v>
      </c>
      <c r="D300" s="116">
        <v>2672.54738296</v>
      </c>
      <c r="F300" s="33">
        <f>IF($C$308=0,"",IF(C300="[for completion]","",C300/$C$308))</f>
        <v>0.27570636348216343</v>
      </c>
      <c r="G300" s="33">
        <f>IF($D$308=0,"",IF(D300="[for completion]","",D300/$D$308))</f>
        <v>0.55840577085928855</v>
      </c>
    </row>
    <row r="301" spans="1:7" x14ac:dyDescent="0.25">
      <c r="A301" s="20" t="s">
        <v>824</v>
      </c>
      <c r="B301" s="20" t="s">
        <v>710</v>
      </c>
      <c r="C301" s="111">
        <v>168.45744400668556</v>
      </c>
      <c r="D301" s="116">
        <v>493.65695775</v>
      </c>
      <c r="F301" s="33">
        <f>IF($C$308=0,"",IF(C301="[for completion]","",C301/$C$308))</f>
        <v>0.11536871273975215</v>
      </c>
      <c r="G301" s="33">
        <f>IF($D$308=0,"",IF(D301="[for completion]","",D301/$D$308))</f>
        <v>0.10314537201100236</v>
      </c>
    </row>
    <row r="302" spans="1:7" x14ac:dyDescent="0.25">
      <c r="A302" s="20" t="s">
        <v>825</v>
      </c>
      <c r="B302" s="20" t="s">
        <v>712</v>
      </c>
      <c r="C302" s="111">
        <v>168.33549487526844</v>
      </c>
      <c r="D302" s="116">
        <v>367.92336573</v>
      </c>
      <c r="F302" s="33">
        <f>IF($C$308=0,"",IF(C302="[for completion]","",C302/$C$308))</f>
        <v>0.11528519541943257</v>
      </c>
      <c r="G302" s="33">
        <f>IF($D$308=0,"",IF(D302="[for completion]","",D302/$D$308))</f>
        <v>7.6874420250710881E-2</v>
      </c>
    </row>
    <row r="303" spans="1:7" x14ac:dyDescent="0.25">
      <c r="A303" s="20" t="s">
        <v>826</v>
      </c>
      <c r="B303" s="20" t="s">
        <v>714</v>
      </c>
      <c r="C303" s="111">
        <v>251.51879038949289</v>
      </c>
      <c r="D303" s="116">
        <v>379.17891756</v>
      </c>
      <c r="F303" s="33">
        <f>IF($C$308=0,"",IF(C303="[for completion]","",C303/$C$308))</f>
        <v>0.1722535875348063</v>
      </c>
      <c r="G303" s="33">
        <f t="shared" ref="G303:G307" si="17">IF($D$308=0,"",IF(D303="[for completion]","",D303/$D$308))</f>
        <v>7.9226170919810948E-2</v>
      </c>
    </row>
    <row r="304" spans="1:7" x14ac:dyDescent="0.25">
      <c r="A304" s="20" t="s">
        <v>827</v>
      </c>
      <c r="B304" s="20" t="s">
        <v>716</v>
      </c>
      <c r="C304" s="111">
        <v>152.12884397400001</v>
      </c>
      <c r="D304" s="116">
        <v>264.93627898</v>
      </c>
      <c r="F304" s="33">
        <f>IF($C$308=0,"",IF(C304="[for completion]","",C304/$C$308))</f>
        <v>0.10418600972700523</v>
      </c>
      <c r="G304" s="33">
        <f t="shared" si="17"/>
        <v>5.5356154968734063E-2</v>
      </c>
    </row>
    <row r="305" spans="1:7" x14ac:dyDescent="0.25">
      <c r="A305" s="20" t="s">
        <v>828</v>
      </c>
      <c r="B305" s="20" t="s">
        <v>718</v>
      </c>
      <c r="C305" s="111">
        <v>116.8130668614269</v>
      </c>
      <c r="D305" s="116">
        <v>188.57610134999999</v>
      </c>
      <c r="F305" s="33">
        <f t="shared" ref="F305:F307" si="18">IF($C$308=0,"",IF(C305="[for completion]","",C305/$C$308))</f>
        <v>7.9999867233237723E-2</v>
      </c>
      <c r="G305" s="33">
        <f t="shared" si="17"/>
        <v>3.9401353147706611E-2</v>
      </c>
    </row>
    <row r="306" spans="1:7" x14ac:dyDescent="0.25">
      <c r="A306" s="20" t="s">
        <v>829</v>
      </c>
      <c r="B306" s="20" t="s">
        <v>720</v>
      </c>
      <c r="C306" s="111">
        <v>77.954035264383336</v>
      </c>
      <c r="D306" s="116">
        <v>131.79137170000001</v>
      </c>
      <c r="F306" s="33">
        <f t="shared" si="18"/>
        <v>5.3387113608136111E-2</v>
      </c>
      <c r="G306" s="33">
        <f t="shared" si="17"/>
        <v>2.7536672680142711E-2</v>
      </c>
    </row>
    <row r="307" spans="1:7" x14ac:dyDescent="0.25">
      <c r="A307" s="20" t="s">
        <v>830</v>
      </c>
      <c r="B307" s="20" t="s">
        <v>722</v>
      </c>
      <c r="C307" s="111">
        <v>122.38109215999999</v>
      </c>
      <c r="D307" s="116">
        <v>287.42071897</v>
      </c>
      <c r="F307" s="33">
        <f t="shared" si="18"/>
        <v>8.3813150255466512E-2</v>
      </c>
      <c r="G307" s="33">
        <f t="shared" si="17"/>
        <v>6.0054085162603812E-2</v>
      </c>
    </row>
    <row r="308" spans="1:7" x14ac:dyDescent="0.25">
      <c r="A308" s="20" t="s">
        <v>831</v>
      </c>
      <c r="B308" s="34" t="s">
        <v>88</v>
      </c>
      <c r="C308" s="111">
        <f>SUM(C300:C307)</f>
        <v>1460.1657590363391</v>
      </c>
      <c r="D308" s="116">
        <f>SUM(D300:D307)</f>
        <v>4786.0310950000003</v>
      </c>
      <c r="F308" s="79">
        <f>SUM(F300:F307)</f>
        <v>0.99999999999999989</v>
      </c>
      <c r="G308" s="79">
        <f>SUM(G300:G307)</f>
        <v>1</v>
      </c>
    </row>
    <row r="309" spans="1:7" hidden="1" outlineLevel="1" x14ac:dyDescent="0.25">
      <c r="A309" s="20" t="s">
        <v>832</v>
      </c>
      <c r="B309" s="36" t="s">
        <v>725</v>
      </c>
      <c r="C309" s="121"/>
      <c r="F309" s="33">
        <f t="shared" ref="F309:F314" si="19">IF($C$308=0,"",IF(C309="[for completion]","",C309/$C$308))</f>
        <v>0</v>
      </c>
      <c r="G309" s="33">
        <f t="shared" ref="G309:G314" si="20">IF($D$308=0,"",IF(D309="[for completion]","",D309/$D$308))</f>
        <v>0</v>
      </c>
    </row>
    <row r="310" spans="1:7" hidden="1" outlineLevel="1" x14ac:dyDescent="0.25">
      <c r="A310" s="20" t="s">
        <v>833</v>
      </c>
      <c r="B310" s="36" t="s">
        <v>727</v>
      </c>
      <c r="C310" s="121"/>
      <c r="F310" s="33">
        <f t="shared" si="19"/>
        <v>0</v>
      </c>
      <c r="G310" s="33">
        <f t="shared" si="20"/>
        <v>0</v>
      </c>
    </row>
    <row r="311" spans="1:7" hidden="1" outlineLevel="1" x14ac:dyDescent="0.25">
      <c r="A311" s="20" t="s">
        <v>834</v>
      </c>
      <c r="B311" s="36" t="s">
        <v>729</v>
      </c>
      <c r="C311" s="81"/>
      <c r="F311" s="33">
        <f t="shared" si="19"/>
        <v>0</v>
      </c>
      <c r="G311" s="33">
        <f t="shared" si="20"/>
        <v>0</v>
      </c>
    </row>
    <row r="312" spans="1:7" hidden="1" outlineLevel="1" x14ac:dyDescent="0.25">
      <c r="A312" s="20" t="s">
        <v>835</v>
      </c>
      <c r="B312" s="36" t="s">
        <v>731</v>
      </c>
      <c r="C312" s="81"/>
      <c r="F312" s="33">
        <f t="shared" si="19"/>
        <v>0</v>
      </c>
      <c r="G312" s="33">
        <f t="shared" si="20"/>
        <v>0</v>
      </c>
    </row>
    <row r="313" spans="1:7" hidden="1" outlineLevel="1" x14ac:dyDescent="0.25">
      <c r="A313" s="20" t="s">
        <v>836</v>
      </c>
      <c r="B313" s="36" t="s">
        <v>733</v>
      </c>
      <c r="C313" s="81"/>
      <c r="F313" s="33">
        <f t="shared" si="19"/>
        <v>0</v>
      </c>
      <c r="G313" s="33">
        <f t="shared" si="20"/>
        <v>0</v>
      </c>
    </row>
    <row r="314" spans="1:7" hidden="1" outlineLevel="1" x14ac:dyDescent="0.25">
      <c r="A314" s="20" t="s">
        <v>837</v>
      </c>
      <c r="B314" s="36" t="s">
        <v>735</v>
      </c>
      <c r="C314" s="81"/>
      <c r="F314" s="33">
        <f t="shared" si="19"/>
        <v>0</v>
      </c>
      <c r="G314" s="33">
        <f t="shared" si="20"/>
        <v>0</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v>
      </c>
      <c r="G319" s="20"/>
    </row>
    <row r="320" spans="1:7" x14ac:dyDescent="0.25">
      <c r="G320" s="20"/>
    </row>
    <row r="321" spans="1:7" x14ac:dyDescent="0.25">
      <c r="B321" s="29" t="s">
        <v>706</v>
      </c>
      <c r="G321" s="20"/>
    </row>
    <row r="322" spans="1:7" x14ac:dyDescent="0.25">
      <c r="A322" s="20" t="s">
        <v>843</v>
      </c>
      <c r="B322" s="20" t="s">
        <v>708</v>
      </c>
      <c r="C322" s="51">
        <v>0</v>
      </c>
      <c r="D322" s="111">
        <v>0</v>
      </c>
      <c r="F322" s="33" t="str">
        <f>IF($C$330=0,"",IF(C322="[Mark as ND1 if not relevant]","",C322/$C$330))</f>
        <v/>
      </c>
      <c r="G322" s="33" t="str">
        <f>IF($D$330=0,"",IF(D322="[Mark as ND1 if not relevant]","",D322/$D$330))</f>
        <v/>
      </c>
    </row>
    <row r="323" spans="1:7" x14ac:dyDescent="0.25">
      <c r="A323" s="20" t="s">
        <v>844</v>
      </c>
      <c r="B323" s="20" t="s">
        <v>710</v>
      </c>
      <c r="C323" s="51">
        <v>0</v>
      </c>
      <c r="D323" s="111">
        <v>0</v>
      </c>
      <c r="F323" s="33" t="str">
        <f t="shared" ref="F323:F329" si="21">IF($C$330=0,"",IF(C323="[Mark as ND1 if not relevant]","",C323/$C$330))</f>
        <v/>
      </c>
      <c r="G323" s="33" t="str">
        <f t="shared" ref="G323:G329" si="22">IF($D$330=0,"",IF(D323="[Mark as ND1 if not relevant]","",D323/$D$330))</f>
        <v/>
      </c>
    </row>
    <row r="324" spans="1:7" x14ac:dyDescent="0.25">
      <c r="A324" s="20" t="s">
        <v>845</v>
      </c>
      <c r="B324" s="20" t="s">
        <v>712</v>
      </c>
      <c r="C324" s="51">
        <v>0</v>
      </c>
      <c r="D324" s="111">
        <v>0</v>
      </c>
      <c r="F324" s="33" t="str">
        <f t="shared" si="21"/>
        <v/>
      </c>
      <c r="G324" s="33" t="str">
        <f t="shared" si="22"/>
        <v/>
      </c>
    </row>
    <row r="325" spans="1:7" x14ac:dyDescent="0.25">
      <c r="A325" s="20" t="s">
        <v>846</v>
      </c>
      <c r="B325" s="20" t="s">
        <v>714</v>
      </c>
      <c r="C325" s="51">
        <v>0</v>
      </c>
      <c r="D325" s="111">
        <v>0</v>
      </c>
      <c r="F325" s="33" t="str">
        <f t="shared" si="21"/>
        <v/>
      </c>
      <c r="G325" s="33" t="str">
        <f t="shared" si="22"/>
        <v/>
      </c>
    </row>
    <row r="326" spans="1:7" x14ac:dyDescent="0.25">
      <c r="A326" s="20" t="s">
        <v>847</v>
      </c>
      <c r="B326" s="20" t="s">
        <v>716</v>
      </c>
      <c r="C326" s="51">
        <v>0</v>
      </c>
      <c r="D326" s="111">
        <v>0</v>
      </c>
      <c r="F326" s="33" t="str">
        <f t="shared" si="21"/>
        <v/>
      </c>
      <c r="G326" s="33" t="str">
        <f t="shared" si="22"/>
        <v/>
      </c>
    </row>
    <row r="327" spans="1:7" x14ac:dyDescent="0.25">
      <c r="A327" s="20" t="s">
        <v>848</v>
      </c>
      <c r="B327" s="20" t="s">
        <v>718</v>
      </c>
      <c r="C327" s="51">
        <v>0</v>
      </c>
      <c r="D327" s="111">
        <v>0</v>
      </c>
      <c r="F327" s="33" t="str">
        <f t="shared" si="21"/>
        <v/>
      </c>
      <c r="G327" s="33" t="str">
        <f t="shared" si="22"/>
        <v/>
      </c>
    </row>
    <row r="328" spans="1:7" x14ac:dyDescent="0.25">
      <c r="A328" s="20" t="s">
        <v>849</v>
      </c>
      <c r="B328" s="20" t="s">
        <v>720</v>
      </c>
      <c r="C328" s="51">
        <v>0</v>
      </c>
      <c r="D328" s="111">
        <v>0</v>
      </c>
      <c r="F328" s="33" t="str">
        <f t="shared" si="21"/>
        <v/>
      </c>
      <c r="G328" s="33" t="str">
        <f t="shared" si="22"/>
        <v/>
      </c>
    </row>
    <row r="329" spans="1:7" x14ac:dyDescent="0.25">
      <c r="A329" s="20" t="s">
        <v>850</v>
      </c>
      <c r="B329" s="20" t="s">
        <v>722</v>
      </c>
      <c r="C329" s="51">
        <v>0</v>
      </c>
      <c r="D329" s="111">
        <v>0</v>
      </c>
      <c r="F329" s="33" t="str">
        <f t="shared" si="21"/>
        <v/>
      </c>
      <c r="G329" s="33" t="str">
        <f t="shared" si="22"/>
        <v/>
      </c>
    </row>
    <row r="330" spans="1:7" x14ac:dyDescent="0.25">
      <c r="A330" s="20" t="s">
        <v>851</v>
      </c>
      <c r="B330" s="34" t="s">
        <v>88</v>
      </c>
      <c r="C330" s="20">
        <f>SUM(C322:C329)</f>
        <v>0</v>
      </c>
      <c r="D330" s="111">
        <f>SUM(D322:D329)</f>
        <v>0</v>
      </c>
      <c r="F330" s="79">
        <f>SUM(F322:F329)</f>
        <v>0</v>
      </c>
      <c r="G330" s="79">
        <f>SUM(G322:G329)</f>
        <v>0</v>
      </c>
    </row>
    <row r="331" spans="1:7" hidden="1" outlineLevel="1" x14ac:dyDescent="0.25">
      <c r="A331" s="20" t="s">
        <v>852</v>
      </c>
      <c r="B331" s="36" t="s">
        <v>725</v>
      </c>
      <c r="F331" s="33" t="str">
        <f t="shared" ref="F331:F336" si="23">IF($C$330=0,"",IF(C331="[for completion]","",C331/$C$330))</f>
        <v/>
      </c>
      <c r="G331" s="33" t="str">
        <f t="shared" ref="G331:G336" si="24">IF($D$330=0,"",IF(D331="[for completion]","",D331/$D$330))</f>
        <v/>
      </c>
    </row>
    <row r="332" spans="1:7" hidden="1" outlineLevel="1" x14ac:dyDescent="0.25">
      <c r="A332" s="20" t="s">
        <v>853</v>
      </c>
      <c r="B332" s="36" t="s">
        <v>727</v>
      </c>
      <c r="F332" s="33" t="str">
        <f t="shared" si="23"/>
        <v/>
      </c>
      <c r="G332" s="33" t="str">
        <f t="shared" si="24"/>
        <v/>
      </c>
    </row>
    <row r="333" spans="1:7" hidden="1" outlineLevel="1" x14ac:dyDescent="0.25">
      <c r="A333" s="20" t="s">
        <v>854</v>
      </c>
      <c r="B333" s="36" t="s">
        <v>729</v>
      </c>
      <c r="F333" s="33" t="str">
        <f t="shared" si="23"/>
        <v/>
      </c>
      <c r="G333" s="33" t="str">
        <f t="shared" si="24"/>
        <v/>
      </c>
    </row>
    <row r="334" spans="1:7" hidden="1" outlineLevel="1" x14ac:dyDescent="0.25">
      <c r="A334" s="20" t="s">
        <v>855</v>
      </c>
      <c r="B334" s="36" t="s">
        <v>731</v>
      </c>
      <c r="F334" s="33" t="str">
        <f t="shared" si="23"/>
        <v/>
      </c>
      <c r="G334" s="33" t="str">
        <f t="shared" si="24"/>
        <v/>
      </c>
    </row>
    <row r="335" spans="1:7" hidden="1" outlineLevel="1" x14ac:dyDescent="0.25">
      <c r="A335" s="20" t="s">
        <v>856</v>
      </c>
      <c r="B335" s="36" t="s">
        <v>733</v>
      </c>
      <c r="F335" s="33" t="str">
        <f t="shared" si="23"/>
        <v/>
      </c>
      <c r="G335" s="33" t="str">
        <f t="shared" si="24"/>
        <v/>
      </c>
    </row>
    <row r="336" spans="1:7" hidden="1" outlineLevel="1" x14ac:dyDescent="0.25">
      <c r="A336" s="20" t="s">
        <v>857</v>
      </c>
      <c r="B336" s="36" t="s">
        <v>735</v>
      </c>
      <c r="F336" s="33" t="str">
        <f t="shared" si="23"/>
        <v/>
      </c>
      <c r="G336" s="33" t="str">
        <f t="shared" si="24"/>
        <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7">
        <v>23.850582817308126</v>
      </c>
      <c r="G341" s="20"/>
    </row>
    <row r="342" spans="1:7" x14ac:dyDescent="0.25">
      <c r="A342" s="20" t="s">
        <v>865</v>
      </c>
      <c r="B342" s="29" t="s">
        <v>866</v>
      </c>
      <c r="C342" s="117">
        <v>8.5792797831633152</v>
      </c>
      <c r="G342" s="20"/>
    </row>
    <row r="343" spans="1:7" x14ac:dyDescent="0.25">
      <c r="A343" s="20" t="s">
        <v>867</v>
      </c>
      <c r="B343" s="29" t="s">
        <v>868</v>
      </c>
      <c r="C343" s="117">
        <v>4.4019397828874727</v>
      </c>
      <c r="G343" s="20"/>
    </row>
    <row r="344" spans="1:7" x14ac:dyDescent="0.25">
      <c r="A344" s="20" t="s">
        <v>869</v>
      </c>
      <c r="B344" s="29" t="s">
        <v>870</v>
      </c>
      <c r="C344" s="117">
        <v>3.5548474501071441</v>
      </c>
      <c r="G344" s="20"/>
    </row>
    <row r="345" spans="1:7" x14ac:dyDescent="0.25">
      <c r="A345" s="20" t="s">
        <v>871</v>
      </c>
      <c r="B345" s="29" t="s">
        <v>872</v>
      </c>
      <c r="C345" s="117">
        <v>5.0675926720218705</v>
      </c>
      <c r="G345" s="20"/>
    </row>
    <row r="346" spans="1:7" x14ac:dyDescent="0.25">
      <c r="A346" s="20" t="s">
        <v>873</v>
      </c>
      <c r="B346" s="29" t="s">
        <v>874</v>
      </c>
      <c r="C346" s="133">
        <v>19.98905436887777</v>
      </c>
      <c r="G346" s="20"/>
    </row>
    <row r="347" spans="1:7" x14ac:dyDescent="0.25">
      <c r="A347" s="20" t="s">
        <v>875</v>
      </c>
      <c r="B347" s="29" t="s">
        <v>876</v>
      </c>
      <c r="C347" s="117">
        <v>4.168506361874293</v>
      </c>
      <c r="G347" s="20"/>
    </row>
    <row r="348" spans="1:7" x14ac:dyDescent="0.25">
      <c r="A348" s="20" t="s">
        <v>877</v>
      </c>
      <c r="B348" s="29" t="s">
        <v>878</v>
      </c>
      <c r="C348" s="117">
        <v>12.202812660713422</v>
      </c>
      <c r="G348" s="20"/>
    </row>
    <row r="349" spans="1:7" x14ac:dyDescent="0.25">
      <c r="A349" s="20" t="s">
        <v>879</v>
      </c>
      <c r="B349" s="29" t="s">
        <v>880</v>
      </c>
      <c r="C349" s="117">
        <v>3.0555888688586643</v>
      </c>
      <c r="G349" s="20"/>
    </row>
    <row r="350" spans="1:7" x14ac:dyDescent="0.25">
      <c r="A350" s="20" t="s">
        <v>881</v>
      </c>
      <c r="B350" s="29" t="s">
        <v>86</v>
      </c>
      <c r="C350" s="117">
        <v>15.129795234187927</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1133</v>
      </c>
      <c r="C6" s="20" t="s">
        <v>1132</v>
      </c>
    </row>
    <row r="7" spans="1:3" ht="45" x14ac:dyDescent="0.25">
      <c r="A7" s="1" t="s">
        <v>904</v>
      </c>
      <c r="B7" s="26" t="s">
        <v>903</v>
      </c>
      <c r="C7" s="20" t="s">
        <v>1136</v>
      </c>
    </row>
    <row r="8" spans="1:3" ht="60" x14ac:dyDescent="0.25">
      <c r="A8" s="1" t="s">
        <v>905</v>
      </c>
      <c r="B8" s="26" t="s">
        <v>1134</v>
      </c>
      <c r="C8" s="20" t="s">
        <v>1135</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1089</v>
      </c>
      <c r="C12" s="137" t="s">
        <v>1092</v>
      </c>
    </row>
    <row r="13" spans="1:3" x14ac:dyDescent="0.25">
      <c r="A13" s="1" t="s">
        <v>913</v>
      </c>
      <c r="B13" s="26" t="s">
        <v>912</v>
      </c>
      <c r="C13" s="20" t="s">
        <v>25</v>
      </c>
    </row>
    <row r="14" spans="1:3" x14ac:dyDescent="0.25">
      <c r="A14" s="1" t="s">
        <v>915</v>
      </c>
      <c r="B14" s="26" t="s">
        <v>914</v>
      </c>
      <c r="C14" s="137" t="s">
        <v>1093</v>
      </c>
    </row>
    <row r="15" spans="1:3" ht="30" x14ac:dyDescent="0.25">
      <c r="A15" s="1" t="s">
        <v>917</v>
      </c>
      <c r="B15" s="26" t="s">
        <v>916</v>
      </c>
      <c r="C15" s="20" t="s">
        <v>25</v>
      </c>
    </row>
    <row r="16" spans="1:3" x14ac:dyDescent="0.25">
      <c r="A16" s="1" t="s">
        <v>919</v>
      </c>
      <c r="B16" s="26" t="s">
        <v>918</v>
      </c>
      <c r="C16" s="20" t="s">
        <v>1094</v>
      </c>
    </row>
    <row r="17" spans="1:3" ht="30" x14ac:dyDescent="0.25">
      <c r="A17" s="1" t="s">
        <v>921</v>
      </c>
      <c r="B17" s="26" t="s">
        <v>920</v>
      </c>
      <c r="C17" s="20" t="s">
        <v>25</v>
      </c>
    </row>
    <row r="18" spans="1:3" ht="30" customHeight="1" x14ac:dyDescent="0.25">
      <c r="A18" s="1" t="s">
        <v>923</v>
      </c>
      <c r="B18" s="26" t="s">
        <v>922</v>
      </c>
      <c r="C18" s="46" t="s">
        <v>1152</v>
      </c>
    </row>
    <row r="19" spans="1:3" x14ac:dyDescent="0.25">
      <c r="A19" s="1" t="s">
        <v>1137</v>
      </c>
      <c r="B19" s="26" t="s">
        <v>924</v>
      </c>
      <c r="C19" s="20" t="s">
        <v>25</v>
      </c>
    </row>
    <row r="20" spans="1:3" x14ac:dyDescent="0.25">
      <c r="A20" s="1" t="s">
        <v>1138</v>
      </c>
      <c r="B20" s="26" t="s">
        <v>1090</v>
      </c>
      <c r="C20" s="137" t="s">
        <v>1093</v>
      </c>
    </row>
    <row r="21" spans="1:3" outlineLevel="1" x14ac:dyDescent="0.25">
      <c r="A21" s="1" t="s">
        <v>925</v>
      </c>
      <c r="B21" s="26" t="s">
        <v>926</v>
      </c>
      <c r="C21" s="20" t="s">
        <v>25</v>
      </c>
    </row>
    <row r="22" spans="1:3" outlineLevel="1" x14ac:dyDescent="0.25">
      <c r="A22" s="1" t="s">
        <v>927</v>
      </c>
      <c r="B22" s="50"/>
      <c r="C22" s="20"/>
    </row>
    <row r="23" spans="1:3" outlineLevel="1" x14ac:dyDescent="0.25">
      <c r="A23" s="1" t="s">
        <v>928</v>
      </c>
      <c r="B23" s="50"/>
      <c r="C23" s="20"/>
    </row>
    <row r="24" spans="1:3" outlineLevel="1" x14ac:dyDescent="0.25">
      <c r="A24" s="1" t="s">
        <v>929</v>
      </c>
      <c r="B24" s="50"/>
      <c r="C24" s="20"/>
    </row>
    <row r="25" spans="1:3" outlineLevel="1" x14ac:dyDescent="0.25">
      <c r="A25" s="1" t="s">
        <v>930</v>
      </c>
      <c r="B25" s="50"/>
      <c r="C25" s="20"/>
    </row>
    <row r="26" spans="1:3" ht="18.75"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outlineLevel="1" x14ac:dyDescent="0.25">
      <c r="A30" s="1" t="s">
        <v>933</v>
      </c>
      <c r="B30" s="29"/>
      <c r="C30" s="20"/>
    </row>
    <row r="31" spans="1:3" outlineLevel="1" x14ac:dyDescent="0.25">
      <c r="A31" s="1" t="s">
        <v>942</v>
      </c>
      <c r="B31" s="29"/>
      <c r="C31" s="20"/>
    </row>
    <row r="32" spans="1:3" outlineLevel="1" x14ac:dyDescent="0.25">
      <c r="A32" s="1" t="s">
        <v>943</v>
      </c>
      <c r="B32" s="30"/>
      <c r="C32" s="20"/>
    </row>
    <row r="33" spans="1:3" ht="18.75" x14ac:dyDescent="0.25">
      <c r="A33" s="68"/>
      <c r="B33" s="68" t="s">
        <v>944</v>
      </c>
      <c r="C33" s="76"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1163</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G97"/>
  <sheetViews>
    <sheetView zoomScaleNormal="100" workbookViewId="0">
      <selection activeCell="E83" sqref="E83"/>
    </sheetView>
  </sheetViews>
  <sheetFormatPr baseColWidth="10" defaultColWidth="24.7109375" defaultRowHeight="15" x14ac:dyDescent="0.25"/>
  <cols>
    <col min="1" max="1" width="14.7109375" customWidth="1"/>
    <col min="2" max="2" width="21.7109375" bestFit="1" customWidth="1"/>
    <col min="3" max="3" width="22" bestFit="1" customWidth="1"/>
    <col min="4" max="4" width="14" bestFit="1" customWidth="1"/>
    <col min="5" max="5" width="16.85546875" style="148" bestFit="1" customWidth="1"/>
    <col min="6" max="6" width="11.28515625" style="154" bestFit="1" customWidth="1"/>
    <col min="7" max="7" width="63.7109375" bestFit="1" customWidth="1"/>
  </cols>
  <sheetData>
    <row r="1" spans="1:7" s="37" customFormat="1" ht="31.5" x14ac:dyDescent="0.25">
      <c r="A1" s="18" t="s">
        <v>1104</v>
      </c>
      <c r="B1" s="18"/>
      <c r="C1" s="19"/>
      <c r="D1" s="19"/>
      <c r="E1" s="149"/>
      <c r="F1" s="152"/>
      <c r="G1" s="19"/>
    </row>
    <row r="3" spans="1:7" x14ac:dyDescent="0.25">
      <c r="A3" s="73" t="s">
        <v>1000</v>
      </c>
      <c r="B3" s="72" t="s">
        <v>1105</v>
      </c>
      <c r="C3" s="139" t="s">
        <v>1098</v>
      </c>
      <c r="D3" s="140" t="s">
        <v>1099</v>
      </c>
      <c r="E3" s="150" t="s">
        <v>1083</v>
      </c>
      <c r="F3" s="153" t="s">
        <v>1100</v>
      </c>
      <c r="G3" s="134" t="s">
        <v>1084</v>
      </c>
    </row>
    <row r="4" spans="1:7" x14ac:dyDescent="0.25">
      <c r="A4" t="s">
        <v>1049</v>
      </c>
      <c r="B4" t="s">
        <v>1085</v>
      </c>
      <c r="C4" s="138">
        <v>40940</v>
      </c>
      <c r="D4" s="138">
        <v>49341</v>
      </c>
      <c r="E4" s="148">
        <v>2000000</v>
      </c>
      <c r="F4" s="154">
        <v>4.07</v>
      </c>
      <c r="G4" t="s">
        <v>1082</v>
      </c>
    </row>
    <row r="5" spans="1:7" x14ac:dyDescent="0.25">
      <c r="A5" t="s">
        <v>1060</v>
      </c>
      <c r="B5" t="s">
        <v>1085</v>
      </c>
      <c r="C5" s="138">
        <v>41033</v>
      </c>
      <c r="D5" s="138">
        <v>46511</v>
      </c>
      <c r="E5" s="148">
        <v>10000000</v>
      </c>
      <c r="F5" s="154">
        <v>3.29</v>
      </c>
      <c r="G5" t="s">
        <v>1082</v>
      </c>
    </row>
    <row r="6" spans="1:7" x14ac:dyDescent="0.25">
      <c r="A6" t="s">
        <v>1070</v>
      </c>
      <c r="B6" t="s">
        <v>1085</v>
      </c>
      <c r="C6" s="138">
        <v>41306</v>
      </c>
      <c r="D6" s="138">
        <v>49341</v>
      </c>
      <c r="E6" s="148">
        <v>4000000</v>
      </c>
      <c r="F6" s="154">
        <v>4.07</v>
      </c>
      <c r="G6" t="s">
        <v>1082</v>
      </c>
    </row>
    <row r="7" spans="1:7" x14ac:dyDescent="0.25">
      <c r="A7" t="s">
        <v>1061</v>
      </c>
      <c r="B7" t="s">
        <v>1085</v>
      </c>
      <c r="C7" s="138">
        <v>41353</v>
      </c>
      <c r="D7" s="138">
        <v>47197</v>
      </c>
      <c r="E7" s="148">
        <v>10000000</v>
      </c>
      <c r="F7" s="154">
        <v>2.75</v>
      </c>
      <c r="G7" t="s">
        <v>1082</v>
      </c>
    </row>
    <row r="8" spans="1:7" x14ac:dyDescent="0.25">
      <c r="A8" t="s">
        <v>1001</v>
      </c>
      <c r="B8" t="s">
        <v>1085</v>
      </c>
      <c r="C8" s="138">
        <v>41382</v>
      </c>
      <c r="D8" s="138">
        <v>46861</v>
      </c>
      <c r="E8" s="148">
        <v>15000000</v>
      </c>
      <c r="F8" s="154">
        <v>2.4500000000000002</v>
      </c>
    </row>
    <row r="9" spans="1:7" x14ac:dyDescent="0.25">
      <c r="A9" t="s">
        <v>1002</v>
      </c>
      <c r="B9" t="s">
        <v>1085</v>
      </c>
      <c r="C9" s="138">
        <v>41411</v>
      </c>
      <c r="D9" s="138">
        <v>47620</v>
      </c>
      <c r="E9" s="148">
        <v>46500000</v>
      </c>
      <c r="F9" s="154">
        <v>2.5249999999999999</v>
      </c>
    </row>
    <row r="10" spans="1:7" x14ac:dyDescent="0.25">
      <c r="A10" t="s">
        <v>1042</v>
      </c>
      <c r="B10" t="s">
        <v>1085</v>
      </c>
      <c r="C10" s="138">
        <v>41498</v>
      </c>
      <c r="D10" s="138">
        <v>50629</v>
      </c>
      <c r="E10" s="148">
        <v>5000000</v>
      </c>
      <c r="F10" s="154">
        <v>3.1</v>
      </c>
      <c r="G10" t="s">
        <v>1082</v>
      </c>
    </row>
    <row r="11" spans="1:7" x14ac:dyDescent="0.25">
      <c r="A11" t="s">
        <v>1043</v>
      </c>
      <c r="B11" t="s">
        <v>1085</v>
      </c>
      <c r="C11" s="138">
        <v>41564</v>
      </c>
      <c r="D11" s="138">
        <v>48869</v>
      </c>
      <c r="E11" s="148">
        <v>1000000</v>
      </c>
      <c r="F11" s="154">
        <v>3.02</v>
      </c>
      <c r="G11" t="s">
        <v>1082</v>
      </c>
    </row>
    <row r="12" spans="1:7" x14ac:dyDescent="0.25">
      <c r="A12" t="s">
        <v>1003</v>
      </c>
      <c r="B12" t="s">
        <v>1085</v>
      </c>
      <c r="C12" s="138">
        <v>41619</v>
      </c>
      <c r="D12" s="138">
        <v>45271</v>
      </c>
      <c r="E12" s="148">
        <v>5000000</v>
      </c>
      <c r="F12" s="154">
        <v>2.25</v>
      </c>
    </row>
    <row r="13" spans="1:7" x14ac:dyDescent="0.25">
      <c r="A13" t="s">
        <v>1004</v>
      </c>
      <c r="B13" t="s">
        <v>1085</v>
      </c>
      <c r="C13" s="138">
        <v>41654</v>
      </c>
      <c r="D13" s="138">
        <v>45306</v>
      </c>
      <c r="E13" s="148">
        <v>20000000</v>
      </c>
      <c r="F13" s="154">
        <v>2.35</v>
      </c>
    </row>
    <row r="14" spans="1:7" x14ac:dyDescent="0.25">
      <c r="A14" t="s">
        <v>1047</v>
      </c>
      <c r="B14" t="s">
        <v>1085</v>
      </c>
      <c r="C14" s="138">
        <v>41676</v>
      </c>
      <c r="D14" s="138">
        <v>45328</v>
      </c>
      <c r="E14" s="148">
        <v>1818600</v>
      </c>
      <c r="F14" s="154">
        <v>2.125</v>
      </c>
      <c r="G14" t="s">
        <v>1082</v>
      </c>
    </row>
    <row r="15" spans="1:7" x14ac:dyDescent="0.25">
      <c r="A15" t="s">
        <v>1057</v>
      </c>
      <c r="B15" t="s">
        <v>1085</v>
      </c>
      <c r="C15" s="138">
        <v>41768</v>
      </c>
      <c r="D15" s="138">
        <v>47247</v>
      </c>
      <c r="E15" s="148">
        <v>8000000</v>
      </c>
      <c r="F15" s="154">
        <v>2.5499999999999998</v>
      </c>
      <c r="G15" t="s">
        <v>1082</v>
      </c>
    </row>
    <row r="16" spans="1:7" x14ac:dyDescent="0.25">
      <c r="A16" t="s">
        <v>1071</v>
      </c>
      <c r="B16" t="s">
        <v>1085</v>
      </c>
      <c r="C16" s="138">
        <v>41768</v>
      </c>
      <c r="D16" s="138">
        <v>47247</v>
      </c>
      <c r="E16" s="148">
        <v>2000000</v>
      </c>
      <c r="F16" s="154">
        <v>2.5499999999999998</v>
      </c>
      <c r="G16" t="s">
        <v>1082</v>
      </c>
    </row>
    <row r="17" spans="1:7" x14ac:dyDescent="0.25">
      <c r="A17" t="s">
        <v>1054</v>
      </c>
      <c r="B17" t="s">
        <v>1085</v>
      </c>
      <c r="C17" s="138">
        <v>41828</v>
      </c>
      <c r="D17" s="138">
        <v>49133</v>
      </c>
      <c r="E17" s="148">
        <v>5000000</v>
      </c>
      <c r="F17" s="154">
        <v>2.65</v>
      </c>
      <c r="G17" t="s">
        <v>1082</v>
      </c>
    </row>
    <row r="18" spans="1:7" x14ac:dyDescent="0.25">
      <c r="A18" t="s">
        <v>1007</v>
      </c>
      <c r="B18" t="s">
        <v>1085</v>
      </c>
      <c r="C18" s="138">
        <v>41831</v>
      </c>
      <c r="D18" s="138">
        <v>45484</v>
      </c>
      <c r="E18" s="148">
        <v>10000000</v>
      </c>
      <c r="F18" s="154">
        <v>1.75</v>
      </c>
    </row>
    <row r="19" spans="1:7" x14ac:dyDescent="0.25">
      <c r="A19" t="s">
        <v>1009</v>
      </c>
      <c r="B19" t="s">
        <v>1085</v>
      </c>
      <c r="C19" s="138">
        <v>41834</v>
      </c>
      <c r="D19" s="138">
        <v>50965</v>
      </c>
      <c r="E19" s="148">
        <v>13000000</v>
      </c>
      <c r="F19" s="154">
        <v>2.5099999999999998</v>
      </c>
    </row>
    <row r="20" spans="1:7" x14ac:dyDescent="0.25">
      <c r="A20" t="s">
        <v>1072</v>
      </c>
      <c r="B20" t="s">
        <v>1085</v>
      </c>
      <c r="C20" s="138">
        <v>41859</v>
      </c>
      <c r="D20" s="138">
        <v>49164</v>
      </c>
      <c r="E20" s="148">
        <v>6500000</v>
      </c>
      <c r="F20" s="154">
        <v>2.6</v>
      </c>
      <c r="G20" t="s">
        <v>1082</v>
      </c>
    </row>
    <row r="21" spans="1:7" x14ac:dyDescent="0.25">
      <c r="A21" t="s">
        <v>1044</v>
      </c>
      <c r="B21" t="s">
        <v>1085</v>
      </c>
      <c r="C21" s="138">
        <v>41865</v>
      </c>
      <c r="D21" s="138">
        <v>49170</v>
      </c>
      <c r="E21" s="148">
        <v>11000000</v>
      </c>
      <c r="F21" s="154">
        <v>2.41</v>
      </c>
      <c r="G21" t="s">
        <v>1082</v>
      </c>
    </row>
    <row r="22" spans="1:7" x14ac:dyDescent="0.25">
      <c r="A22" t="s">
        <v>1051</v>
      </c>
      <c r="B22" t="s">
        <v>1085</v>
      </c>
      <c r="C22" s="138">
        <v>41871</v>
      </c>
      <c r="D22" s="138">
        <v>47350</v>
      </c>
      <c r="E22" s="148">
        <v>10000000</v>
      </c>
      <c r="F22" s="154">
        <v>2.15</v>
      </c>
      <c r="G22" t="s">
        <v>1082</v>
      </c>
    </row>
    <row r="23" spans="1:7" x14ac:dyDescent="0.25">
      <c r="A23" t="s">
        <v>1008</v>
      </c>
      <c r="B23" t="s">
        <v>1085</v>
      </c>
      <c r="C23" s="138">
        <v>41879</v>
      </c>
      <c r="D23" s="138">
        <v>45532</v>
      </c>
      <c r="E23" s="148">
        <v>5000000</v>
      </c>
      <c r="F23" s="154">
        <v>1.42</v>
      </c>
    </row>
    <row r="24" spans="1:7" x14ac:dyDescent="0.25">
      <c r="A24" t="s">
        <v>1010</v>
      </c>
      <c r="B24" t="s">
        <v>1085</v>
      </c>
      <c r="C24" s="138">
        <v>41911</v>
      </c>
      <c r="D24" s="138">
        <v>49216</v>
      </c>
      <c r="E24" s="148">
        <v>5000000</v>
      </c>
      <c r="F24" s="154">
        <v>2.11</v>
      </c>
    </row>
    <row r="25" spans="1:7" x14ac:dyDescent="0.25">
      <c r="A25" t="s">
        <v>1011</v>
      </c>
      <c r="B25" t="s">
        <v>1085</v>
      </c>
      <c r="C25" s="138">
        <v>41928</v>
      </c>
      <c r="D25" s="138">
        <v>49233</v>
      </c>
      <c r="E25" s="148">
        <v>5000000</v>
      </c>
      <c r="F25" s="154">
        <v>2.04</v>
      </c>
    </row>
    <row r="26" spans="1:7" x14ac:dyDescent="0.25">
      <c r="A26" t="s">
        <v>1012</v>
      </c>
      <c r="B26" t="s">
        <v>1085</v>
      </c>
      <c r="C26" s="138">
        <v>41939</v>
      </c>
      <c r="D26" s="138">
        <v>50705</v>
      </c>
      <c r="E26" s="148">
        <v>20000000</v>
      </c>
      <c r="F26" s="154">
        <v>2.2949999999999999</v>
      </c>
    </row>
    <row r="27" spans="1:7" x14ac:dyDescent="0.25">
      <c r="A27" t="s">
        <v>1058</v>
      </c>
      <c r="B27" t="s">
        <v>1085</v>
      </c>
      <c r="C27" s="138">
        <v>42003</v>
      </c>
      <c r="D27" s="138">
        <v>52961</v>
      </c>
      <c r="E27" s="148">
        <v>25000000</v>
      </c>
      <c r="F27" s="154">
        <v>2.04</v>
      </c>
      <c r="G27" t="s">
        <v>1082</v>
      </c>
    </row>
    <row r="28" spans="1:7" x14ac:dyDescent="0.25">
      <c r="A28" t="s">
        <v>1005</v>
      </c>
      <c r="B28" t="s">
        <v>1085</v>
      </c>
      <c r="C28" s="138">
        <v>42052</v>
      </c>
      <c r="D28" s="138">
        <v>53010</v>
      </c>
      <c r="E28" s="148">
        <v>20000000</v>
      </c>
      <c r="F28" s="154">
        <v>1.9730000000000001</v>
      </c>
    </row>
    <row r="29" spans="1:7" x14ac:dyDescent="0.25">
      <c r="A29" t="s">
        <v>1048</v>
      </c>
      <c r="B29" t="s">
        <v>1085</v>
      </c>
      <c r="C29" s="138">
        <v>42073</v>
      </c>
      <c r="D29" s="138">
        <v>45726</v>
      </c>
      <c r="E29" s="148">
        <v>2000000</v>
      </c>
      <c r="F29" s="154">
        <v>1.01</v>
      </c>
      <c r="G29" t="s">
        <v>1082</v>
      </c>
    </row>
    <row r="30" spans="1:7" x14ac:dyDescent="0.25">
      <c r="A30" t="s">
        <v>1062</v>
      </c>
      <c r="B30" t="s">
        <v>1085</v>
      </c>
      <c r="C30" s="138">
        <v>42073</v>
      </c>
      <c r="D30" s="138">
        <v>45726</v>
      </c>
      <c r="E30" s="148">
        <v>10000000</v>
      </c>
      <c r="F30" s="154">
        <v>1.01</v>
      </c>
      <c r="G30" t="s">
        <v>1082</v>
      </c>
    </row>
    <row r="31" spans="1:7" x14ac:dyDescent="0.25">
      <c r="A31" t="s">
        <v>1069</v>
      </c>
      <c r="B31" t="s">
        <v>1085</v>
      </c>
      <c r="C31" s="138">
        <v>42083</v>
      </c>
      <c r="D31" s="138">
        <v>45736</v>
      </c>
      <c r="E31" s="148">
        <v>802600</v>
      </c>
      <c r="F31" s="154">
        <v>0.75</v>
      </c>
      <c r="G31" t="s">
        <v>1082</v>
      </c>
    </row>
    <row r="32" spans="1:7" x14ac:dyDescent="0.25">
      <c r="A32" t="s">
        <v>1006</v>
      </c>
      <c r="B32" t="s">
        <v>1085</v>
      </c>
      <c r="C32" s="138">
        <v>42230</v>
      </c>
      <c r="D32" s="138">
        <v>53188</v>
      </c>
      <c r="E32" s="148">
        <v>5000000</v>
      </c>
      <c r="F32" s="154">
        <v>2.17</v>
      </c>
    </row>
    <row r="33" spans="1:7" x14ac:dyDescent="0.25">
      <c r="A33" t="s">
        <v>1055</v>
      </c>
      <c r="B33" t="s">
        <v>1085</v>
      </c>
      <c r="C33" s="138">
        <v>42263</v>
      </c>
      <c r="D33" s="138">
        <v>47742</v>
      </c>
      <c r="E33" s="148">
        <v>5000000</v>
      </c>
      <c r="F33" s="154">
        <v>2</v>
      </c>
      <c r="G33" t="s">
        <v>1082</v>
      </c>
    </row>
    <row r="34" spans="1:7" x14ac:dyDescent="0.25">
      <c r="A34" t="s">
        <v>1073</v>
      </c>
      <c r="B34" t="s">
        <v>1085</v>
      </c>
      <c r="C34" s="138">
        <v>42263</v>
      </c>
      <c r="D34" s="138">
        <v>47742</v>
      </c>
      <c r="E34" s="148">
        <v>5000000</v>
      </c>
      <c r="F34" s="154">
        <v>2</v>
      </c>
      <c r="G34" t="s">
        <v>1082</v>
      </c>
    </row>
    <row r="35" spans="1:7" x14ac:dyDescent="0.25">
      <c r="A35" t="s">
        <v>1056</v>
      </c>
      <c r="B35" t="s">
        <v>1085</v>
      </c>
      <c r="C35" s="138">
        <v>42320</v>
      </c>
      <c r="D35" s="138">
        <v>46338</v>
      </c>
      <c r="E35" s="148">
        <v>10000000</v>
      </c>
      <c r="F35" s="154">
        <v>1.53</v>
      </c>
      <c r="G35" t="s">
        <v>1082</v>
      </c>
    </row>
    <row r="36" spans="1:7" x14ac:dyDescent="0.25">
      <c r="A36" t="s">
        <v>1059</v>
      </c>
      <c r="B36" t="s">
        <v>1085</v>
      </c>
      <c r="C36" s="138">
        <v>42384</v>
      </c>
      <c r="D36" s="138">
        <v>46037</v>
      </c>
      <c r="E36" s="148">
        <v>8726300</v>
      </c>
      <c r="F36" s="154">
        <v>1.3</v>
      </c>
      <c r="G36" t="s">
        <v>1082</v>
      </c>
    </row>
    <row r="37" spans="1:7" x14ac:dyDescent="0.25">
      <c r="A37" t="s">
        <v>1013</v>
      </c>
      <c r="B37" t="s">
        <v>1085</v>
      </c>
      <c r="C37" s="138">
        <v>42397</v>
      </c>
      <c r="D37" s="138">
        <v>46050</v>
      </c>
      <c r="E37" s="148">
        <v>15000000</v>
      </c>
      <c r="F37" s="154">
        <v>1.2949999999999999</v>
      </c>
    </row>
    <row r="38" spans="1:7" x14ac:dyDescent="0.25">
      <c r="A38" t="s">
        <v>1066</v>
      </c>
      <c r="B38" t="s">
        <v>1085</v>
      </c>
      <c r="C38" s="138">
        <v>42475</v>
      </c>
      <c r="D38" s="138">
        <v>47953</v>
      </c>
      <c r="E38" s="148">
        <v>3000000</v>
      </c>
      <c r="F38" s="154">
        <v>1.41</v>
      </c>
      <c r="G38" t="s">
        <v>1082</v>
      </c>
    </row>
    <row r="39" spans="1:7" x14ac:dyDescent="0.25">
      <c r="A39" t="s">
        <v>1067</v>
      </c>
      <c r="B39" t="s">
        <v>1085</v>
      </c>
      <c r="C39" s="138">
        <v>42475</v>
      </c>
      <c r="D39" s="138">
        <v>47953</v>
      </c>
      <c r="E39" s="148">
        <v>4000000</v>
      </c>
      <c r="F39" s="154">
        <v>1.41</v>
      </c>
      <c r="G39" t="s">
        <v>1082</v>
      </c>
    </row>
    <row r="40" spans="1:7" x14ac:dyDescent="0.25">
      <c r="A40" t="s">
        <v>1068</v>
      </c>
      <c r="B40" t="s">
        <v>1085</v>
      </c>
      <c r="C40" s="138">
        <v>42475</v>
      </c>
      <c r="D40" s="138">
        <v>47953</v>
      </c>
      <c r="E40" s="148">
        <v>8000000</v>
      </c>
      <c r="F40" s="154">
        <v>1.41</v>
      </c>
      <c r="G40" t="s">
        <v>1082</v>
      </c>
    </row>
    <row r="41" spans="1:7" x14ac:dyDescent="0.25">
      <c r="A41" t="s">
        <v>1074</v>
      </c>
      <c r="B41" t="s">
        <v>1085</v>
      </c>
      <c r="C41" s="138">
        <v>42601</v>
      </c>
      <c r="D41" s="138">
        <v>46253</v>
      </c>
      <c r="E41" s="148">
        <v>7000000</v>
      </c>
      <c r="F41" s="154">
        <v>0.84</v>
      </c>
      <c r="G41" t="s">
        <v>1082</v>
      </c>
    </row>
    <row r="42" spans="1:7" x14ac:dyDescent="0.25">
      <c r="A42" t="s">
        <v>1045</v>
      </c>
      <c r="B42" t="s">
        <v>1085</v>
      </c>
      <c r="C42" s="138">
        <v>42622</v>
      </c>
      <c r="D42" s="138">
        <v>46274</v>
      </c>
      <c r="E42" s="148">
        <v>2500000</v>
      </c>
      <c r="F42" s="154">
        <v>0.73</v>
      </c>
      <c r="G42" t="s">
        <v>1082</v>
      </c>
    </row>
    <row r="43" spans="1:7" x14ac:dyDescent="0.25">
      <c r="A43" t="s">
        <v>1046</v>
      </c>
      <c r="B43" t="s">
        <v>1085</v>
      </c>
      <c r="C43" s="138">
        <v>42629</v>
      </c>
      <c r="D43" s="138">
        <v>47742</v>
      </c>
      <c r="E43" s="148">
        <v>15000000</v>
      </c>
      <c r="F43" s="154">
        <v>1.1000000000000001</v>
      </c>
      <c r="G43" t="s">
        <v>1082</v>
      </c>
    </row>
    <row r="44" spans="1:7" x14ac:dyDescent="0.25">
      <c r="A44" t="s">
        <v>1065</v>
      </c>
      <c r="B44" t="s">
        <v>1085</v>
      </c>
      <c r="C44" s="138">
        <v>42629</v>
      </c>
      <c r="D44" s="138">
        <v>49566</v>
      </c>
      <c r="E44" s="148">
        <v>15000000</v>
      </c>
      <c r="F44" s="154">
        <v>1.27</v>
      </c>
      <c r="G44" t="s">
        <v>1082</v>
      </c>
    </row>
    <row r="45" spans="1:7" x14ac:dyDescent="0.25">
      <c r="A45" t="s">
        <v>1014</v>
      </c>
      <c r="B45" t="s">
        <v>1085</v>
      </c>
      <c r="C45" s="138">
        <v>42641</v>
      </c>
      <c r="D45" s="138">
        <v>46293</v>
      </c>
      <c r="E45" s="148">
        <v>500000000</v>
      </c>
      <c r="F45" s="154">
        <v>0.375</v>
      </c>
    </row>
    <row r="46" spans="1:7" x14ac:dyDescent="0.25">
      <c r="A46" t="s">
        <v>1050</v>
      </c>
      <c r="B46" t="s">
        <v>1085</v>
      </c>
      <c r="C46" s="138">
        <v>42670</v>
      </c>
      <c r="D46" s="138">
        <v>48514</v>
      </c>
      <c r="E46" s="148">
        <v>5000000</v>
      </c>
      <c r="F46" s="154">
        <v>1.25</v>
      </c>
      <c r="G46" t="s">
        <v>1082</v>
      </c>
    </row>
    <row r="47" spans="1:7" x14ac:dyDescent="0.25">
      <c r="A47" t="s">
        <v>1052</v>
      </c>
      <c r="B47" t="s">
        <v>1085</v>
      </c>
      <c r="C47" s="138">
        <v>42670</v>
      </c>
      <c r="D47" s="138">
        <v>48514</v>
      </c>
      <c r="E47" s="148">
        <v>5000000</v>
      </c>
      <c r="F47" s="154">
        <v>1.25</v>
      </c>
      <c r="G47" t="s">
        <v>1082</v>
      </c>
    </row>
    <row r="48" spans="1:7" x14ac:dyDescent="0.25">
      <c r="A48" t="s">
        <v>1064</v>
      </c>
      <c r="B48" t="s">
        <v>1085</v>
      </c>
      <c r="C48" s="138">
        <v>42670</v>
      </c>
      <c r="D48" s="138">
        <v>48514</v>
      </c>
      <c r="E48" s="148">
        <v>5000000</v>
      </c>
      <c r="F48" s="154">
        <v>1.25</v>
      </c>
      <c r="G48" t="s">
        <v>1082</v>
      </c>
    </row>
    <row r="49" spans="1:7" x14ac:dyDescent="0.25">
      <c r="A49" t="s">
        <v>1063</v>
      </c>
      <c r="B49" t="s">
        <v>1085</v>
      </c>
      <c r="C49" s="138">
        <v>42781</v>
      </c>
      <c r="D49" s="138">
        <v>49037</v>
      </c>
      <c r="E49" s="148">
        <v>8000000</v>
      </c>
      <c r="F49" s="154">
        <v>1.75</v>
      </c>
      <c r="G49" t="s">
        <v>1082</v>
      </c>
    </row>
    <row r="50" spans="1:7" x14ac:dyDescent="0.25">
      <c r="A50" t="s">
        <v>1053</v>
      </c>
      <c r="B50" t="s">
        <v>1085</v>
      </c>
      <c r="C50" s="138">
        <v>42817</v>
      </c>
      <c r="D50" s="138">
        <v>48296</v>
      </c>
      <c r="E50" s="148">
        <v>10000000</v>
      </c>
      <c r="F50" s="154">
        <v>1.68</v>
      </c>
      <c r="G50" t="s">
        <v>1082</v>
      </c>
    </row>
    <row r="51" spans="1:7" x14ac:dyDescent="0.25">
      <c r="A51" t="s">
        <v>1075</v>
      </c>
      <c r="B51" t="s">
        <v>1085</v>
      </c>
      <c r="C51" s="138">
        <v>42873</v>
      </c>
      <c r="D51" s="138">
        <v>48352</v>
      </c>
      <c r="E51" s="148">
        <v>15000000</v>
      </c>
      <c r="F51" s="154">
        <v>1.6</v>
      </c>
      <c r="G51" t="s">
        <v>1082</v>
      </c>
    </row>
    <row r="52" spans="1:7" x14ac:dyDescent="0.25">
      <c r="A52" t="s">
        <v>1015</v>
      </c>
      <c r="B52" t="s">
        <v>1085</v>
      </c>
      <c r="C52" s="138">
        <v>43138</v>
      </c>
      <c r="D52" s="138">
        <v>46790</v>
      </c>
      <c r="E52" s="148">
        <v>23000000</v>
      </c>
      <c r="F52" s="154">
        <v>1.04</v>
      </c>
    </row>
    <row r="53" spans="1:7" x14ac:dyDescent="0.25">
      <c r="A53" t="s">
        <v>1016</v>
      </c>
      <c r="B53" t="s">
        <v>1085</v>
      </c>
      <c r="C53" s="138">
        <v>43242</v>
      </c>
      <c r="D53" s="138">
        <v>45618</v>
      </c>
      <c r="E53" s="148">
        <v>10000000</v>
      </c>
      <c r="F53" s="154">
        <v>0.5</v>
      </c>
    </row>
    <row r="54" spans="1:7" x14ac:dyDescent="0.25">
      <c r="A54" t="s">
        <v>1017</v>
      </c>
      <c r="B54" t="s">
        <v>1085</v>
      </c>
      <c r="C54" s="138">
        <v>43293</v>
      </c>
      <c r="D54" s="138">
        <v>46946</v>
      </c>
      <c r="E54" s="148">
        <v>500000000</v>
      </c>
      <c r="F54" s="154">
        <v>0.875</v>
      </c>
    </row>
    <row r="55" spans="1:7" x14ac:dyDescent="0.25">
      <c r="A55" t="s">
        <v>1018</v>
      </c>
      <c r="B55" t="s">
        <v>1085</v>
      </c>
      <c r="C55" s="138">
        <v>43448</v>
      </c>
      <c r="D55" s="138">
        <v>54406</v>
      </c>
      <c r="E55" s="148">
        <v>50000000</v>
      </c>
      <c r="F55" s="154">
        <v>2</v>
      </c>
    </row>
    <row r="56" spans="1:7" x14ac:dyDescent="0.25">
      <c r="A56" t="s">
        <v>1019</v>
      </c>
      <c r="B56" t="s">
        <v>1085</v>
      </c>
      <c r="C56" s="138">
        <v>43448</v>
      </c>
      <c r="D56" s="138">
        <v>54406</v>
      </c>
      <c r="E56" s="148">
        <v>1000000</v>
      </c>
      <c r="F56" s="154">
        <v>2</v>
      </c>
    </row>
    <row r="57" spans="1:7" x14ac:dyDescent="0.25">
      <c r="A57" t="s">
        <v>1024</v>
      </c>
      <c r="B57" t="s">
        <v>1085</v>
      </c>
      <c r="C57" s="138">
        <v>43452</v>
      </c>
      <c r="D57" s="138">
        <v>54410</v>
      </c>
      <c r="E57" s="148">
        <v>33142648.390000001</v>
      </c>
      <c r="F57" s="154">
        <v>2.105</v>
      </c>
    </row>
    <row r="58" spans="1:7" x14ac:dyDescent="0.25">
      <c r="A58" t="s">
        <v>1020</v>
      </c>
      <c r="B58" t="s">
        <v>1085</v>
      </c>
      <c r="C58" s="138">
        <v>43490</v>
      </c>
      <c r="D58" s="138">
        <v>50795</v>
      </c>
      <c r="E58" s="148">
        <v>10000000</v>
      </c>
      <c r="F58" s="154">
        <v>1.67</v>
      </c>
    </row>
    <row r="59" spans="1:7" x14ac:dyDescent="0.25">
      <c r="A59" t="s">
        <v>1021</v>
      </c>
      <c r="B59" t="s">
        <v>1085</v>
      </c>
      <c r="C59" s="138">
        <v>43490</v>
      </c>
      <c r="D59" s="138">
        <v>50795</v>
      </c>
      <c r="E59" s="148">
        <v>5000000</v>
      </c>
      <c r="F59" s="154">
        <v>1.67</v>
      </c>
    </row>
    <row r="60" spans="1:7" x14ac:dyDescent="0.25">
      <c r="A60" t="s">
        <v>1022</v>
      </c>
      <c r="B60" t="s">
        <v>1085</v>
      </c>
      <c r="C60" s="138">
        <v>43490</v>
      </c>
      <c r="D60" s="138">
        <v>50795</v>
      </c>
      <c r="E60" s="148">
        <v>4000000</v>
      </c>
      <c r="F60" s="154">
        <v>1.67</v>
      </c>
    </row>
    <row r="61" spans="1:7" x14ac:dyDescent="0.25">
      <c r="A61" t="s">
        <v>1023</v>
      </c>
      <c r="B61" t="s">
        <v>1085</v>
      </c>
      <c r="C61" s="138">
        <v>43504</v>
      </c>
      <c r="D61" s="138">
        <v>50444</v>
      </c>
      <c r="E61" s="148">
        <v>10859150.52</v>
      </c>
      <c r="F61" s="154">
        <v>1.3125368399999999</v>
      </c>
    </row>
    <row r="62" spans="1:7" x14ac:dyDescent="0.25">
      <c r="A62" t="s">
        <v>1025</v>
      </c>
      <c r="B62" t="s">
        <v>1085</v>
      </c>
      <c r="C62" s="138">
        <v>43662</v>
      </c>
      <c r="D62" s="138">
        <v>46013</v>
      </c>
      <c r="E62" s="148">
        <v>20000000</v>
      </c>
      <c r="F62" s="154">
        <v>0.1</v>
      </c>
    </row>
    <row r="63" spans="1:7" x14ac:dyDescent="0.25">
      <c r="A63" t="s">
        <v>1027</v>
      </c>
      <c r="B63" t="s">
        <v>1085</v>
      </c>
      <c r="C63" s="138">
        <v>43756</v>
      </c>
      <c r="D63" s="138">
        <v>47409</v>
      </c>
      <c r="E63" s="148">
        <v>10000000</v>
      </c>
      <c r="F63" s="154">
        <v>0.14000000000000001</v>
      </c>
    </row>
    <row r="64" spans="1:7" x14ac:dyDescent="0.25">
      <c r="A64" t="s">
        <v>1026</v>
      </c>
      <c r="B64" t="s">
        <v>1085</v>
      </c>
      <c r="C64" s="138">
        <v>43775</v>
      </c>
      <c r="D64" s="138">
        <v>47428</v>
      </c>
      <c r="E64" s="148">
        <v>10000000</v>
      </c>
      <c r="F64" s="154">
        <v>0.24</v>
      </c>
    </row>
    <row r="65" spans="1:7" x14ac:dyDescent="0.25">
      <c r="A65" t="s">
        <v>1029</v>
      </c>
      <c r="B65" t="s">
        <v>1085</v>
      </c>
      <c r="C65" s="138">
        <v>43852</v>
      </c>
      <c r="D65" s="138">
        <v>49331</v>
      </c>
      <c r="E65" s="148">
        <v>500000000</v>
      </c>
      <c r="F65" s="154">
        <v>0.5</v>
      </c>
    </row>
    <row r="66" spans="1:7" x14ac:dyDescent="0.25">
      <c r="A66" t="s">
        <v>1028</v>
      </c>
      <c r="B66" t="s">
        <v>1085</v>
      </c>
      <c r="C66" s="138">
        <v>43887</v>
      </c>
      <c r="D66" s="138">
        <v>47540</v>
      </c>
      <c r="E66" s="148">
        <v>5000000</v>
      </c>
      <c r="F66" s="154">
        <v>0.158</v>
      </c>
    </row>
    <row r="67" spans="1:7" x14ac:dyDescent="0.25">
      <c r="A67" t="s">
        <v>1031</v>
      </c>
      <c r="B67" t="s">
        <v>1085</v>
      </c>
      <c r="C67" s="138">
        <v>44424</v>
      </c>
      <c r="D67" s="138">
        <v>46251</v>
      </c>
      <c r="E67" s="148">
        <v>25000000</v>
      </c>
      <c r="F67" s="154">
        <v>0.01</v>
      </c>
    </row>
    <row r="68" spans="1:7" x14ac:dyDescent="0.25">
      <c r="A68" t="s">
        <v>1032</v>
      </c>
      <c r="B68" t="s">
        <v>1085</v>
      </c>
      <c r="C68" s="138">
        <v>44435</v>
      </c>
      <c r="D68" s="138">
        <v>51740</v>
      </c>
      <c r="E68" s="148">
        <v>10000000</v>
      </c>
      <c r="F68" s="154">
        <v>0.72499999999999998</v>
      </c>
    </row>
    <row r="69" spans="1:7" x14ac:dyDescent="0.25">
      <c r="A69" t="s">
        <v>1030</v>
      </c>
      <c r="B69" t="s">
        <v>1085</v>
      </c>
      <c r="C69" s="138">
        <v>44454</v>
      </c>
      <c r="D69" s="138">
        <v>46280</v>
      </c>
      <c r="E69" s="148">
        <v>3000000</v>
      </c>
      <c r="F69" s="154">
        <v>0</v>
      </c>
    </row>
    <row r="70" spans="1:7" x14ac:dyDescent="0.25">
      <c r="A70" t="s">
        <v>1033</v>
      </c>
      <c r="B70" t="s">
        <v>1085</v>
      </c>
      <c r="C70" s="138">
        <v>44489</v>
      </c>
      <c r="D70" s="138">
        <v>49968</v>
      </c>
      <c r="E70" s="148">
        <v>10000000</v>
      </c>
      <c r="F70" s="154">
        <v>0.83499999999999996</v>
      </c>
    </row>
    <row r="71" spans="1:7" x14ac:dyDescent="0.25">
      <c r="A71" t="s">
        <v>1034</v>
      </c>
      <c r="B71" t="s">
        <v>1085</v>
      </c>
      <c r="C71" s="138">
        <v>44504</v>
      </c>
      <c r="D71" s="138">
        <v>48156</v>
      </c>
      <c r="E71" s="148">
        <v>30000000</v>
      </c>
      <c r="F71" s="154">
        <v>0.40600000000000003</v>
      </c>
    </row>
    <row r="72" spans="1:7" x14ac:dyDescent="0.25">
      <c r="A72" t="s">
        <v>1035</v>
      </c>
      <c r="B72" t="s">
        <v>1085</v>
      </c>
      <c r="C72" s="138">
        <v>44609</v>
      </c>
      <c r="D72" s="138">
        <v>51914</v>
      </c>
      <c r="E72" s="148">
        <v>10000000</v>
      </c>
      <c r="F72" s="154">
        <v>1.48</v>
      </c>
    </row>
    <row r="73" spans="1:7" x14ac:dyDescent="0.25">
      <c r="A73" t="s">
        <v>1036</v>
      </c>
      <c r="B73" t="s">
        <v>1085</v>
      </c>
      <c r="C73" s="138">
        <v>44651</v>
      </c>
      <c r="D73" s="138">
        <v>45930</v>
      </c>
      <c r="E73" s="148">
        <v>25000000</v>
      </c>
      <c r="F73" s="154">
        <v>0.73</v>
      </c>
    </row>
    <row r="74" spans="1:7" x14ac:dyDescent="0.25">
      <c r="A74" t="s">
        <v>1037</v>
      </c>
      <c r="B74" t="s">
        <v>1085</v>
      </c>
      <c r="C74" s="138">
        <v>44677</v>
      </c>
      <c r="D74" s="138">
        <v>46503</v>
      </c>
      <c r="E74" s="148">
        <v>500000000</v>
      </c>
      <c r="F74" s="154">
        <v>1.25</v>
      </c>
    </row>
    <row r="75" spans="1:7" x14ac:dyDescent="0.25">
      <c r="A75" t="s">
        <v>1038</v>
      </c>
      <c r="B75" t="s">
        <v>1085</v>
      </c>
      <c r="C75" s="138">
        <v>44697</v>
      </c>
      <c r="D75" s="138">
        <v>52002</v>
      </c>
      <c r="E75" s="148">
        <v>10000000</v>
      </c>
      <c r="F75" s="154">
        <v>2.7869999999999999</v>
      </c>
    </row>
    <row r="76" spans="1:7" x14ac:dyDescent="0.25">
      <c r="A76" t="s">
        <v>1039</v>
      </c>
      <c r="B76" t="s">
        <v>1085</v>
      </c>
      <c r="C76" s="138">
        <v>44740</v>
      </c>
      <c r="D76" s="138">
        <v>47297</v>
      </c>
      <c r="E76" s="148">
        <v>500000000</v>
      </c>
      <c r="F76" s="154">
        <v>2.5</v>
      </c>
    </row>
    <row r="77" spans="1:7" x14ac:dyDescent="0.25">
      <c r="A77" t="s">
        <v>1040</v>
      </c>
      <c r="B77" t="s">
        <v>1085</v>
      </c>
      <c r="C77" s="138">
        <v>44742</v>
      </c>
      <c r="D77" s="138">
        <v>52047</v>
      </c>
      <c r="E77" s="148">
        <v>4500000</v>
      </c>
      <c r="F77" s="154">
        <v>3.25</v>
      </c>
    </row>
    <row r="78" spans="1:7" x14ac:dyDescent="0.25">
      <c r="A78" t="s">
        <v>1076</v>
      </c>
      <c r="B78" t="s">
        <v>1085</v>
      </c>
      <c r="C78" s="138">
        <v>44799</v>
      </c>
      <c r="D78" s="138">
        <v>50278</v>
      </c>
      <c r="E78" s="148">
        <v>20000000</v>
      </c>
      <c r="F78" s="154">
        <v>2.9249999999999998</v>
      </c>
      <c r="G78" t="s">
        <v>1162</v>
      </c>
    </row>
    <row r="79" spans="1:7" x14ac:dyDescent="0.25">
      <c r="A79" t="s">
        <v>1077</v>
      </c>
      <c r="B79" t="s">
        <v>1085</v>
      </c>
      <c r="C79" s="138">
        <v>44813</v>
      </c>
      <c r="D79" s="138">
        <v>51753</v>
      </c>
      <c r="E79" s="148">
        <v>5000000</v>
      </c>
      <c r="F79" s="154">
        <v>3.25</v>
      </c>
      <c r="G79" t="s">
        <v>1162</v>
      </c>
    </row>
    <row r="80" spans="1:7" x14ac:dyDescent="0.25">
      <c r="A80" t="s">
        <v>1078</v>
      </c>
      <c r="B80" t="s">
        <v>1085</v>
      </c>
      <c r="C80" s="138">
        <v>44819</v>
      </c>
      <c r="D80" s="138">
        <v>52124</v>
      </c>
      <c r="E80" s="148">
        <v>3000000</v>
      </c>
      <c r="F80" s="154">
        <v>3.15</v>
      </c>
      <c r="G80" t="s">
        <v>1162</v>
      </c>
    </row>
    <row r="81" spans="1:7" x14ac:dyDescent="0.25">
      <c r="A81" t="s">
        <v>1079</v>
      </c>
      <c r="B81" t="s">
        <v>1085</v>
      </c>
      <c r="C81" s="138">
        <v>44820</v>
      </c>
      <c r="D81" s="138">
        <v>45628</v>
      </c>
      <c r="E81" s="148">
        <v>50000000</v>
      </c>
      <c r="F81" s="154">
        <v>2.2799999999999998</v>
      </c>
      <c r="G81" t="s">
        <v>1162</v>
      </c>
    </row>
    <row r="82" spans="1:7" x14ac:dyDescent="0.25">
      <c r="A82" t="s">
        <v>1080</v>
      </c>
      <c r="B82" t="s">
        <v>1085</v>
      </c>
      <c r="C82" s="138">
        <v>44840</v>
      </c>
      <c r="D82" s="138">
        <v>50136</v>
      </c>
      <c r="E82" s="148">
        <v>20000000</v>
      </c>
      <c r="F82" s="154">
        <v>4.0599999999999996</v>
      </c>
      <c r="G82" t="s">
        <v>1162</v>
      </c>
    </row>
    <row r="83" spans="1:7" x14ac:dyDescent="0.25">
      <c r="A83" s="146" t="s">
        <v>1157</v>
      </c>
      <c r="B83" t="s">
        <v>1085</v>
      </c>
      <c r="C83" s="138">
        <v>44848</v>
      </c>
      <c r="D83" s="138">
        <v>51788</v>
      </c>
      <c r="E83" s="148">
        <v>5000000</v>
      </c>
      <c r="F83" s="154">
        <v>3.97</v>
      </c>
      <c r="G83" t="s">
        <v>1162</v>
      </c>
    </row>
    <row r="84" spans="1:7" x14ac:dyDescent="0.25">
      <c r="A84" s="146" t="s">
        <v>1158</v>
      </c>
      <c r="B84" t="s">
        <v>1085</v>
      </c>
      <c r="C84" s="138">
        <v>44854</v>
      </c>
      <c r="D84" s="138">
        <v>50698</v>
      </c>
      <c r="E84" s="148">
        <v>14000000</v>
      </c>
      <c r="F84" s="154">
        <v>4.0449999999999999</v>
      </c>
      <c r="G84" t="s">
        <v>1162</v>
      </c>
    </row>
    <row r="85" spans="1:7" x14ac:dyDescent="0.25">
      <c r="A85" s="146" t="s">
        <v>1159</v>
      </c>
      <c r="B85" t="s">
        <v>1085</v>
      </c>
      <c r="C85" s="138">
        <v>44909</v>
      </c>
      <c r="D85" s="138">
        <v>46433</v>
      </c>
      <c r="E85" s="148">
        <v>15000000</v>
      </c>
      <c r="F85" s="154">
        <v>2.78</v>
      </c>
      <c r="G85" t="s">
        <v>1162</v>
      </c>
    </row>
    <row r="86" spans="1:7" x14ac:dyDescent="0.25">
      <c r="A86" s="146" t="s">
        <v>1160</v>
      </c>
      <c r="B86" t="s">
        <v>1085</v>
      </c>
      <c r="C86" s="138">
        <v>44909</v>
      </c>
      <c r="D86" s="138">
        <v>45642</v>
      </c>
      <c r="E86" s="148">
        <v>15000000</v>
      </c>
      <c r="F86" s="154">
        <v>2.7650000000000001</v>
      </c>
      <c r="G86" t="s">
        <v>1162</v>
      </c>
    </row>
    <row r="87" spans="1:7" x14ac:dyDescent="0.25">
      <c r="A87" s="146" t="s">
        <v>1161</v>
      </c>
      <c r="B87" t="s">
        <v>1085</v>
      </c>
      <c r="C87" s="138">
        <v>44923</v>
      </c>
      <c r="D87" s="138">
        <v>46660</v>
      </c>
      <c r="E87" s="148">
        <v>7500000</v>
      </c>
      <c r="F87" s="154">
        <v>3.0750000000000002</v>
      </c>
      <c r="G87" t="s">
        <v>1162</v>
      </c>
    </row>
    <row r="88" spans="1:7" x14ac:dyDescent="0.25">
      <c r="A88" s="146" t="s">
        <v>1165</v>
      </c>
      <c r="B88" t="s">
        <v>1085</v>
      </c>
      <c r="C88" s="138">
        <v>44956</v>
      </c>
      <c r="D88" s="138">
        <v>46052</v>
      </c>
      <c r="E88" s="148">
        <v>750000000</v>
      </c>
      <c r="F88" s="154">
        <v>3.125</v>
      </c>
      <c r="G88" t="s">
        <v>1162</v>
      </c>
    </row>
    <row r="89" spans="1:7" x14ac:dyDescent="0.25">
      <c r="A89" s="146" t="s">
        <v>1164</v>
      </c>
      <c r="B89" t="s">
        <v>1085</v>
      </c>
      <c r="C89" s="138">
        <v>44978</v>
      </c>
      <c r="D89" s="138">
        <v>50458</v>
      </c>
      <c r="E89" s="148">
        <v>7300000</v>
      </c>
      <c r="F89" s="154">
        <v>3.41</v>
      </c>
      <c r="G89" t="s">
        <v>1162</v>
      </c>
    </row>
    <row r="90" spans="1:7" x14ac:dyDescent="0.25">
      <c r="A90" s="146" t="s">
        <v>1167</v>
      </c>
      <c r="B90" t="s">
        <v>1085</v>
      </c>
      <c r="C90" s="138">
        <v>44995</v>
      </c>
      <c r="D90" s="138">
        <v>46626</v>
      </c>
      <c r="E90" s="148">
        <v>50000000</v>
      </c>
      <c r="F90" s="154">
        <v>3.13</v>
      </c>
      <c r="G90" t="s">
        <v>1162</v>
      </c>
    </row>
    <row r="91" spans="1:7" x14ac:dyDescent="0.25">
      <c r="A91" s="146" t="s">
        <v>1166</v>
      </c>
      <c r="B91" t="s">
        <v>1085</v>
      </c>
      <c r="C91" s="138">
        <v>45008</v>
      </c>
      <c r="D91" s="138">
        <v>50122</v>
      </c>
      <c r="E91" s="148">
        <v>5000000</v>
      </c>
      <c r="F91" s="154">
        <v>3.8149999999999999</v>
      </c>
      <c r="G91" t="s">
        <v>1162</v>
      </c>
    </row>
    <row r="92" spans="1:7" x14ac:dyDescent="0.25">
      <c r="A92" s="147" t="s">
        <v>1168</v>
      </c>
      <c r="B92" t="s">
        <v>1085</v>
      </c>
      <c r="C92" s="138">
        <v>45042</v>
      </c>
      <c r="D92" s="138">
        <v>50522</v>
      </c>
      <c r="E92" s="151">
        <v>10000000</v>
      </c>
      <c r="F92" s="155">
        <v>4.1500000000000004</v>
      </c>
      <c r="G92" t="s">
        <v>1162</v>
      </c>
    </row>
    <row r="93" spans="1:7" x14ac:dyDescent="0.25">
      <c r="A93" s="147" t="s">
        <v>1169</v>
      </c>
      <c r="B93" t="s">
        <v>1085</v>
      </c>
      <c r="C93" s="138">
        <v>45063</v>
      </c>
      <c r="D93" s="138">
        <v>46524</v>
      </c>
      <c r="E93" s="151">
        <v>5000000</v>
      </c>
      <c r="F93" s="155">
        <v>4.1079999999999997</v>
      </c>
      <c r="G93" t="s">
        <v>1162</v>
      </c>
    </row>
    <row r="94" spans="1:7" x14ac:dyDescent="0.25">
      <c r="A94" t="s">
        <v>1172</v>
      </c>
      <c r="B94" t="s">
        <v>1085</v>
      </c>
      <c r="C94" s="138">
        <v>45120</v>
      </c>
      <c r="D94" s="138">
        <v>46734</v>
      </c>
      <c r="E94" s="148">
        <v>500000000</v>
      </c>
      <c r="F94" s="154">
        <v>3.625</v>
      </c>
      <c r="G94" t="s">
        <v>1162</v>
      </c>
    </row>
    <row r="95" spans="1:7" x14ac:dyDescent="0.25">
      <c r="A95" t="s">
        <v>1173</v>
      </c>
      <c r="B95" t="s">
        <v>1085</v>
      </c>
      <c r="C95" s="138">
        <v>45126</v>
      </c>
      <c r="D95" s="138">
        <v>46953</v>
      </c>
      <c r="E95" s="148">
        <v>30000000</v>
      </c>
      <c r="F95" s="154">
        <v>3.9550000000000001</v>
      </c>
      <c r="G95" t="s">
        <v>1162</v>
      </c>
    </row>
    <row r="96" spans="1:7" x14ac:dyDescent="0.25">
      <c r="A96" t="s">
        <v>1174</v>
      </c>
      <c r="B96" t="s">
        <v>1085</v>
      </c>
      <c r="C96" s="138">
        <v>45147</v>
      </c>
      <c r="D96" s="138">
        <v>52450</v>
      </c>
      <c r="E96" s="148">
        <v>10000000</v>
      </c>
      <c r="F96" s="154">
        <v>4.0259999999999998</v>
      </c>
      <c r="G96" t="s">
        <v>1162</v>
      </c>
    </row>
    <row r="97" spans="1:7" x14ac:dyDescent="0.25">
      <c r="A97" t="s">
        <v>1175</v>
      </c>
      <c r="B97" t="s">
        <v>1085</v>
      </c>
      <c r="C97" s="138">
        <v>45163</v>
      </c>
      <c r="D97" s="138">
        <v>56121</v>
      </c>
      <c r="E97" s="148">
        <v>30000000</v>
      </c>
      <c r="F97" s="154">
        <v>4.0609999999999999</v>
      </c>
      <c r="G97" t="s">
        <v>1162</v>
      </c>
    </row>
  </sheetData>
  <sortState xmlns:xlrd2="http://schemas.microsoft.com/office/spreadsheetml/2017/richdata2" ref="A4:G91">
    <sortCondition ref="C4:C91"/>
  </sortState>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2023-10-16T06:22:19Z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